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7665" activeTab="0"/>
  </bookViews>
  <sheets>
    <sheet name="面積" sheetId="1" r:id="rId1"/>
  </sheets>
  <definedNames>
    <definedName name="_xlnm.Print_Area" localSheetId="0">'面積'!$B$2:$AJ$39</definedName>
  </definedNames>
  <calcPr fullCalcOnLoad="1"/>
</workbook>
</file>

<file path=xl/comments1.xml><?xml version="1.0" encoding="utf-8"?>
<comments xmlns="http://schemas.openxmlformats.org/spreadsheetml/2006/main">
  <authors>
    <author>m_matsumoto</author>
  </authors>
  <commentList>
    <comment ref="BD8" authorId="0">
      <text>
        <r>
          <rPr>
            <sz val="7"/>
            <rFont val="ＭＳ Ｐゴシック"/>
            <family val="3"/>
          </rPr>
          <t xml:space="preserve">
５行目はコピーできまｓん</t>
        </r>
      </text>
    </comment>
    <comment ref="D37" authorId="0">
      <text>
        <r>
          <rPr>
            <sz val="7"/>
            <rFont val="ＭＳ Ｐゴシック"/>
            <family val="3"/>
          </rPr>
          <t xml:space="preserve">
このセル書き込み禁止
</t>
        </r>
      </text>
    </comment>
    <comment ref="BD9" authorId="0">
      <text>
        <r>
          <rPr>
            <sz val="7"/>
            <rFont val="ＭＳ Ｐゴシック"/>
            <family val="3"/>
          </rPr>
          <t xml:space="preserve">
７０点以上はこの行より下をコピーして使用
（以下は同じ計算式）</t>
        </r>
      </text>
    </comment>
    <comment ref="BR6" authorId="0">
      <text>
        <r>
          <rPr>
            <sz val="7"/>
            <rFont val="ＭＳ Ｐゴシック"/>
            <family val="3"/>
          </rPr>
          <t xml:space="preserve">
計算式に使用している列</t>
        </r>
      </text>
    </comment>
  </commentList>
</comments>
</file>

<file path=xl/sharedStrings.xml><?xml version="1.0" encoding="utf-8"?>
<sst xmlns="http://schemas.openxmlformats.org/spreadsheetml/2006/main" count="45" uniqueCount="31">
  <si>
    <t>X</t>
  </si>
  <si>
    <t>Y</t>
  </si>
  <si>
    <t>X(N+1)</t>
  </si>
  <si>
    <t>Y(N+1)</t>
  </si>
  <si>
    <t>X'=Xi-x1</t>
  </si>
  <si>
    <t>X'i+1-X'i-1</t>
  </si>
  <si>
    <t>Yi-Y1</t>
  </si>
  <si>
    <t>面積　2A</t>
  </si>
  <si>
    <t>備考</t>
  </si>
  <si>
    <t>この行は印刷しない（行高さ＝０）</t>
  </si>
  <si>
    <t>計</t>
  </si>
  <si>
    <t>2A=</t>
  </si>
  <si>
    <t>面積</t>
  </si>
  <si>
    <t>A=</t>
  </si>
  <si>
    <t>Xn+1</t>
  </si>
  <si>
    <t>Xn-1</t>
  </si>
  <si>
    <t>Xn+1-Xn-1</t>
  </si>
  <si>
    <t>面積　2A
(Xn+1-Xn-1)Yn</t>
  </si>
  <si>
    <t>測点数</t>
  </si>
  <si>
    <t>Ｘ，Ｙに入力</t>
  </si>
  <si>
    <t>測点名</t>
  </si>
  <si>
    <t>備考</t>
  </si>
  <si>
    <t>倍面積</t>
  </si>
  <si>
    <t>面積</t>
  </si>
  <si>
    <t>①</t>
  </si>
  <si>
    <t>②</t>
  </si>
  <si>
    <t>③</t>
  </si>
  <si>
    <t>座標値による面積計算表</t>
  </si>
  <si>
    <t>最低</t>
  </si>
  <si>
    <t>最高</t>
  </si>
  <si>
    <t>差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</si>
</sst>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0.000_ "/>
    <numFmt numFmtId="178" formatCode="#,##0.000_ "/>
    <numFmt numFmtId="179" formatCode="#,##0_);[Red]\(#,##0\)"/>
    <numFmt numFmtId="180" formatCode="#,##0.0_ "/>
    <numFmt numFmtId="181" formatCode="#,##0.0;[Red]\-#,##0.0"/>
  </numFmts>
  <fonts count="38">
    <font>
      <sz val="11"/>
      <name val="ＭＳ 明朝"/>
      <family val="1"/>
    </font>
    <font>
      <sz val="6"/>
      <name val="ＭＳ Ｐ明朝"/>
      <family val="1"/>
    </font>
    <font>
      <sz val="12"/>
      <color indexed="10"/>
      <name val="明朝"/>
      <family val="1"/>
    </font>
    <font>
      <sz val="7"/>
      <name val="ＭＳ Ｐ明朝"/>
      <family val="1"/>
    </font>
    <font>
      <sz val="12"/>
      <color indexed="11"/>
      <name val="明朝"/>
      <family val="1"/>
    </font>
    <font>
      <sz val="12"/>
      <color indexed="9"/>
      <name val="明朝"/>
      <family val="1"/>
    </font>
    <font>
      <sz val="12"/>
      <color indexed="19"/>
      <name val="明朝"/>
      <family val="1"/>
    </font>
    <font>
      <sz val="12"/>
      <name val="明朝"/>
      <family val="1"/>
    </font>
    <font>
      <sz val="18"/>
      <color indexed="19"/>
      <name val="明朝"/>
      <family val="1"/>
    </font>
    <font>
      <sz val="14"/>
      <color indexed="10"/>
      <name val="ＭＳ 明朝"/>
      <family val="1"/>
    </font>
    <font>
      <sz val="10"/>
      <color indexed="10"/>
      <name val="ＭＳ 明朝"/>
      <family val="1"/>
    </font>
    <font>
      <sz val="10"/>
      <color indexed="10"/>
      <name val="明朝"/>
      <family val="1"/>
    </font>
    <font>
      <sz val="14"/>
      <name val="ＭＳ 明朝"/>
      <family val="1"/>
    </font>
    <font>
      <sz val="11"/>
      <color indexed="10"/>
      <name val="明朝"/>
      <family val="1"/>
    </font>
    <font>
      <sz val="11"/>
      <name val="明朝"/>
      <family val="1"/>
    </font>
    <font>
      <sz val="11"/>
      <color indexed="11"/>
      <name val="ＭＳ 明朝"/>
      <family val="1"/>
    </font>
    <font>
      <sz val="11"/>
      <color indexed="10"/>
      <name val="ＭＳ 明朝"/>
      <family val="1"/>
    </font>
    <font>
      <sz val="11"/>
      <color indexed="19"/>
      <name val="明朝"/>
      <family val="1"/>
    </font>
    <font>
      <sz val="8"/>
      <name val="ＭＳ 明朝"/>
      <family val="1"/>
    </font>
    <font>
      <sz val="8"/>
      <color indexed="10"/>
      <name val="明朝"/>
      <family val="1"/>
    </font>
    <font>
      <sz val="8"/>
      <color indexed="10"/>
      <name val="ＭＳ 明朝"/>
      <family val="1"/>
    </font>
    <font>
      <sz val="14"/>
      <name val="明朝"/>
      <family val="1"/>
    </font>
    <font>
      <sz val="10"/>
      <name val="ＭＳ 明朝"/>
      <family val="1"/>
    </font>
    <font>
      <sz val="10"/>
      <color indexed="11"/>
      <name val="ＭＳ 明朝"/>
      <family val="1"/>
    </font>
    <font>
      <sz val="10"/>
      <name val="明朝"/>
      <family val="1"/>
    </font>
    <font>
      <sz val="10"/>
      <color indexed="9"/>
      <name val="明朝"/>
      <family val="1"/>
    </font>
    <font>
      <sz val="10"/>
      <color indexed="11"/>
      <name val="明朝"/>
      <family val="1"/>
    </font>
    <font>
      <sz val="10"/>
      <color indexed="19"/>
      <name val="明朝"/>
      <family val="1"/>
    </font>
    <font>
      <sz val="7"/>
      <name val="ＭＳ Ｐゴシック"/>
      <family val="3"/>
    </font>
    <font>
      <sz val="14"/>
      <name val="ＭＳ ゴシック"/>
      <family val="3"/>
    </font>
    <font>
      <sz val="15.25"/>
      <name val="Osaka"/>
      <family val="3"/>
    </font>
    <font>
      <b/>
      <sz val="16"/>
      <name val="ＭＳ ゴシック"/>
      <family val="3"/>
    </font>
    <font>
      <sz val="14"/>
      <name val="MS UI Gothic"/>
      <family val="3"/>
    </font>
    <font>
      <sz val="16"/>
      <name val="MS UI Gothic"/>
      <family val="3"/>
    </font>
    <font>
      <b/>
      <sz val="18"/>
      <name val="MS UI Gothic"/>
      <family val="3"/>
    </font>
    <font>
      <sz val="9"/>
      <name val="Osaka"/>
      <family val="3"/>
    </font>
    <font>
      <b/>
      <sz val="20"/>
      <name val="ＭＳ 明朝"/>
      <family val="1"/>
    </font>
    <font>
      <b/>
      <sz val="8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176" fontId="0" fillId="0" borderId="0" xfId="16" applyNumberFormat="1" applyFont="1" applyAlignment="1" applyProtection="1">
      <alignment vertical="center"/>
      <protection hidden="1"/>
    </xf>
    <xf numFmtId="176" fontId="19" fillId="0" borderId="0" xfId="16" applyNumberFormat="1" applyFont="1" applyAlignment="1" applyProtection="1">
      <alignment horizontal="distributed" vertical="center"/>
      <protection hidden="1"/>
    </xf>
    <xf numFmtId="176" fontId="0" fillId="0" borderId="0" xfId="16" applyNumberFormat="1" applyFont="1" applyAlignment="1" applyProtection="1">
      <alignment/>
      <protection hidden="1"/>
    </xf>
    <xf numFmtId="176" fontId="14" fillId="0" borderId="0" xfId="16" applyNumberFormat="1" applyFont="1" applyAlignment="1" applyProtection="1">
      <alignment horizontal="distributed" vertical="center"/>
      <protection hidden="1"/>
    </xf>
    <xf numFmtId="178" fontId="24" fillId="0" borderId="0" xfId="16" applyNumberFormat="1" applyFont="1" applyAlignment="1" applyProtection="1">
      <alignment horizontal="right" vertical="center" wrapText="1"/>
      <protection hidden="1"/>
    </xf>
    <xf numFmtId="176" fontId="25" fillId="0" borderId="0" xfId="16" applyNumberFormat="1" applyFont="1" applyAlignment="1" applyProtection="1">
      <alignment vertical="center"/>
      <protection hidden="1"/>
    </xf>
    <xf numFmtId="176" fontId="11" fillId="0" borderId="0" xfId="16" applyNumberFormat="1" applyFont="1" applyAlignment="1" applyProtection="1">
      <alignment vertical="center"/>
      <protection hidden="1"/>
    </xf>
    <xf numFmtId="38" fontId="24" fillId="0" borderId="0" xfId="16" applyNumberFormat="1" applyFont="1" applyAlignment="1" applyProtection="1">
      <alignment vertical="center"/>
      <protection hidden="1"/>
    </xf>
    <xf numFmtId="176" fontId="26" fillId="0" borderId="0" xfId="16" applyNumberFormat="1" applyFont="1" applyAlignment="1" applyProtection="1">
      <alignment vertical="center"/>
      <protection hidden="1"/>
    </xf>
    <xf numFmtId="176" fontId="27" fillId="0" borderId="0" xfId="16" applyNumberFormat="1" applyFont="1" applyAlignment="1" applyProtection="1">
      <alignment vertical="center"/>
      <protection hidden="1"/>
    </xf>
    <xf numFmtId="178" fontId="26" fillId="0" borderId="0" xfId="16" applyNumberFormat="1" applyFont="1" applyAlignment="1" applyProtection="1">
      <alignment horizontal="right" vertical="center" wrapText="1"/>
      <protection hidden="1"/>
    </xf>
    <xf numFmtId="178" fontId="24" fillId="0" borderId="0" xfId="16" applyNumberFormat="1" applyFont="1" applyAlignment="1" applyProtection="1">
      <alignment horizontal="right" vertical="center"/>
      <protection hidden="1"/>
    </xf>
    <xf numFmtId="178" fontId="27" fillId="0" borderId="0" xfId="16" applyNumberFormat="1" applyFont="1" applyAlignment="1" applyProtection="1">
      <alignment horizontal="right" vertical="center"/>
      <protection hidden="1"/>
    </xf>
    <xf numFmtId="176" fontId="17" fillId="0" borderId="0" xfId="16" applyNumberFormat="1" applyFont="1" applyAlignment="1" applyProtection="1">
      <alignment vertical="center"/>
      <protection hidden="1"/>
    </xf>
    <xf numFmtId="176" fontId="14" fillId="0" borderId="0" xfId="16" applyNumberFormat="1" applyFont="1" applyAlignment="1" applyProtection="1">
      <alignment vertical="center"/>
      <protection hidden="1"/>
    </xf>
    <xf numFmtId="178" fontId="31" fillId="0" borderId="1" xfId="16" applyNumberFormat="1" applyFont="1" applyBorder="1" applyAlignment="1" applyProtection="1">
      <alignment horizontal="center" vertical="center" wrapText="1"/>
      <protection hidden="1"/>
    </xf>
    <xf numFmtId="176" fontId="0" fillId="0" borderId="0" xfId="16" applyNumberFormat="1" applyAlignment="1" applyProtection="1">
      <alignment vertical="center"/>
      <protection hidden="1"/>
    </xf>
    <xf numFmtId="176" fontId="2" fillId="0" borderId="0" xfId="16" applyNumberFormat="1" applyFont="1" applyAlignment="1" applyProtection="1">
      <alignment horizontal="left" vertical="center"/>
      <protection hidden="1"/>
    </xf>
    <xf numFmtId="178" fontId="31" fillId="0" borderId="2" xfId="16" applyNumberFormat="1" applyFont="1" applyBorder="1" applyAlignment="1" applyProtection="1">
      <alignment horizontal="center" vertical="center" wrapText="1"/>
      <protection hidden="1"/>
    </xf>
    <xf numFmtId="178" fontId="7" fillId="0" borderId="0" xfId="16" applyNumberFormat="1" applyFont="1" applyAlignment="1" applyProtection="1">
      <alignment horizontal="right" vertical="center" wrapText="1"/>
      <protection hidden="1"/>
    </xf>
    <xf numFmtId="38" fontId="0" fillId="0" borderId="0" xfId="16" applyNumberFormat="1" applyFont="1" applyAlignment="1" applyProtection="1">
      <alignment vertical="center"/>
      <protection hidden="1"/>
    </xf>
    <xf numFmtId="176" fontId="5" fillId="0" borderId="0" xfId="16" applyNumberFormat="1" applyFont="1" applyAlignment="1" applyProtection="1">
      <alignment vertical="center"/>
      <protection hidden="1"/>
    </xf>
    <xf numFmtId="176" fontId="2" fillId="0" borderId="0" xfId="16" applyNumberFormat="1" applyFont="1" applyAlignment="1" applyProtection="1">
      <alignment vertical="center"/>
      <protection hidden="1"/>
    </xf>
    <xf numFmtId="176" fontId="4" fillId="0" borderId="0" xfId="16" applyNumberFormat="1" applyFont="1" applyAlignment="1" applyProtection="1">
      <alignment vertical="center"/>
      <protection hidden="1"/>
    </xf>
    <xf numFmtId="176" fontId="6" fillId="0" borderId="0" xfId="16" applyNumberFormat="1" applyFont="1" applyAlignment="1" applyProtection="1">
      <alignment vertical="center"/>
      <protection hidden="1"/>
    </xf>
    <xf numFmtId="178" fontId="0" fillId="0" borderId="0" xfId="16" applyNumberFormat="1" applyFont="1" applyAlignment="1" applyProtection="1">
      <alignment horizontal="right" vertical="center" wrapText="1"/>
      <protection hidden="1"/>
    </xf>
    <xf numFmtId="178" fontId="7" fillId="0" borderId="0" xfId="16" applyNumberFormat="1" applyFont="1" applyAlignment="1" applyProtection="1">
      <alignment horizontal="right" vertical="center"/>
      <protection hidden="1"/>
    </xf>
    <xf numFmtId="178" fontId="6" fillId="0" borderId="0" xfId="16" applyNumberFormat="1" applyFont="1" applyAlignment="1" applyProtection="1">
      <alignment horizontal="right" vertical="center"/>
      <protection hidden="1"/>
    </xf>
    <xf numFmtId="178" fontId="7" fillId="0" borderId="0" xfId="16" applyNumberFormat="1" applyFont="1" applyAlignment="1" applyProtection="1">
      <alignment horizontal="left" vertical="center" wrapText="1"/>
      <protection hidden="1"/>
    </xf>
    <xf numFmtId="176" fontId="7" fillId="0" borderId="0" xfId="16" applyNumberFormat="1" applyFont="1" applyAlignment="1" applyProtection="1">
      <alignment horizontal="left" vertical="center"/>
      <protection hidden="1"/>
    </xf>
    <xf numFmtId="178" fontId="4" fillId="0" borderId="0" xfId="16" applyNumberFormat="1" applyFont="1" applyAlignment="1" applyProtection="1">
      <alignment horizontal="right" vertical="center" wrapText="1"/>
      <protection hidden="1"/>
    </xf>
    <xf numFmtId="176" fontId="7" fillId="0" borderId="0" xfId="16" applyNumberFormat="1" applyFont="1" applyAlignment="1" applyProtection="1">
      <alignment vertical="center"/>
      <protection hidden="1"/>
    </xf>
    <xf numFmtId="176" fontId="18" fillId="0" borderId="0" xfId="16" applyNumberFormat="1" applyFont="1" applyAlignment="1" applyProtection="1">
      <alignment vertical="center"/>
      <protection hidden="1"/>
    </xf>
    <xf numFmtId="176" fontId="0" fillId="0" borderId="0" xfId="16" applyNumberFormat="1" applyAlignment="1" applyProtection="1">
      <alignment/>
      <protection hidden="1"/>
    </xf>
    <xf numFmtId="176" fontId="8" fillId="0" borderId="0" xfId="16" applyNumberFormat="1" applyFont="1" applyAlignment="1" applyProtection="1" quotePrefix="1">
      <alignment horizontal="centerContinuous" vertical="center"/>
      <protection hidden="1"/>
    </xf>
    <xf numFmtId="176" fontId="7" fillId="0" borderId="0" xfId="16" applyNumberFormat="1" applyFont="1" applyAlignment="1" applyProtection="1">
      <alignment horizontal="centerContinuous" vertical="center"/>
      <protection hidden="1"/>
    </xf>
    <xf numFmtId="176" fontId="21" fillId="0" borderId="0" xfId="16" applyNumberFormat="1" applyFont="1" applyAlignment="1" applyProtection="1" quotePrefix="1">
      <alignment horizontal="centerContinuous" vertical="center"/>
      <protection hidden="1"/>
    </xf>
    <xf numFmtId="176" fontId="5" fillId="0" borderId="0" xfId="16" applyNumberFormat="1" applyFont="1" applyAlignment="1" applyProtection="1">
      <alignment horizontal="centerContinuous" vertical="center"/>
      <protection hidden="1"/>
    </xf>
    <xf numFmtId="176" fontId="2" fillId="0" borderId="0" xfId="16" applyNumberFormat="1" applyFont="1" applyAlignment="1" applyProtection="1">
      <alignment horizontal="centerContinuous" vertical="center"/>
      <protection hidden="1"/>
    </xf>
    <xf numFmtId="176" fontId="4" fillId="0" borderId="0" xfId="16" applyNumberFormat="1" applyFont="1" applyAlignment="1" applyProtection="1">
      <alignment horizontal="centerContinuous" vertical="center"/>
      <protection hidden="1"/>
    </xf>
    <xf numFmtId="176" fontId="6" fillId="0" borderId="0" xfId="16" applyNumberFormat="1" applyFont="1" applyAlignment="1" applyProtection="1">
      <alignment horizontal="centerContinuous" vertical="center"/>
      <protection hidden="1"/>
    </xf>
    <xf numFmtId="177" fontId="4" fillId="0" borderId="0" xfId="16" applyNumberFormat="1" applyFont="1" applyAlignment="1" applyProtection="1">
      <alignment horizontal="centerContinuous" vertical="center"/>
      <protection hidden="1"/>
    </xf>
    <xf numFmtId="177" fontId="7" fillId="0" borderId="0" xfId="16" applyNumberFormat="1" applyFont="1" applyAlignment="1" applyProtection="1">
      <alignment horizontal="centerContinuous" vertical="center"/>
      <protection hidden="1"/>
    </xf>
    <xf numFmtId="177" fontId="6" fillId="0" borderId="0" xfId="16" applyNumberFormat="1" applyFont="1" applyAlignment="1" applyProtection="1">
      <alignment horizontal="centerContinuous" vertical="center"/>
      <protection hidden="1"/>
    </xf>
    <xf numFmtId="176" fontId="19" fillId="0" borderId="0" xfId="16" applyNumberFormat="1" applyFont="1" applyAlignment="1" applyProtection="1" quotePrefix="1">
      <alignment horizontal="centerContinuous" vertical="center"/>
      <protection hidden="1"/>
    </xf>
    <xf numFmtId="176" fontId="31" fillId="0" borderId="3" xfId="16" applyNumberFormat="1" applyFont="1" applyBorder="1" applyAlignment="1" applyProtection="1">
      <alignment horizontal="center" vertical="center"/>
      <protection hidden="1"/>
    </xf>
    <xf numFmtId="178" fontId="31" fillId="0" borderId="3" xfId="16" applyNumberFormat="1" applyFont="1" applyBorder="1" applyAlignment="1" applyProtection="1">
      <alignment horizontal="center" vertical="center" wrapText="1"/>
      <protection hidden="1"/>
    </xf>
    <xf numFmtId="176" fontId="0" fillId="0" borderId="0" xfId="16" applyNumberFormat="1" applyFont="1" applyAlignment="1" applyProtection="1">
      <alignment vertical="center"/>
      <protection hidden="1"/>
    </xf>
    <xf numFmtId="176" fontId="14" fillId="0" borderId="4" xfId="16" applyNumberFormat="1" applyFont="1" applyBorder="1" applyAlignment="1" applyProtection="1" quotePrefix="1">
      <alignment horizontal="center" vertical="center"/>
      <protection hidden="1"/>
    </xf>
    <xf numFmtId="176" fontId="14" fillId="0" borderId="4" xfId="16" applyNumberFormat="1" applyFont="1" applyBorder="1" applyAlignment="1" applyProtection="1">
      <alignment horizontal="center" vertical="center"/>
      <protection hidden="1"/>
    </xf>
    <xf numFmtId="178" fontId="16" fillId="0" borderId="4" xfId="16" applyNumberFormat="1" applyFont="1" applyBorder="1" applyAlignment="1" applyProtection="1">
      <alignment horizontal="center" vertical="center" wrapText="1"/>
      <protection hidden="1"/>
    </xf>
    <xf numFmtId="178" fontId="13" fillId="0" borderId="4" xfId="16" applyNumberFormat="1" applyFont="1" applyBorder="1" applyAlignment="1" applyProtection="1">
      <alignment horizontal="center" vertical="center"/>
      <protection hidden="1"/>
    </xf>
    <xf numFmtId="178" fontId="13" fillId="0" borderId="4" xfId="16" applyNumberFormat="1" applyFont="1" applyBorder="1" applyAlignment="1" applyProtection="1">
      <alignment horizontal="center" vertical="center" wrapText="1"/>
      <protection hidden="1"/>
    </xf>
    <xf numFmtId="178" fontId="13" fillId="0" borderId="4" xfId="16" applyNumberFormat="1" applyFont="1" applyBorder="1" applyAlignment="1" applyProtection="1" quotePrefix="1">
      <alignment horizontal="center" vertical="center" wrapText="1"/>
      <protection hidden="1"/>
    </xf>
    <xf numFmtId="176" fontId="19" fillId="0" borderId="4" xfId="16" applyNumberFormat="1" applyFont="1" applyBorder="1" applyAlignment="1" applyProtection="1">
      <alignment horizontal="distributed" vertical="center"/>
      <protection hidden="1"/>
    </xf>
    <xf numFmtId="176" fontId="0" fillId="0" borderId="0" xfId="16" applyNumberFormat="1" applyFont="1" applyAlignment="1" applyProtection="1">
      <alignment/>
      <protection hidden="1"/>
    </xf>
    <xf numFmtId="176" fontId="12" fillId="0" borderId="0" xfId="16" applyNumberFormat="1" applyFont="1" applyAlignment="1" applyProtection="1">
      <alignment vertical="center"/>
      <protection hidden="1"/>
    </xf>
    <xf numFmtId="178" fontId="12" fillId="0" borderId="0" xfId="16" applyNumberFormat="1" applyFont="1" applyAlignment="1" applyProtection="1">
      <alignment horizontal="right" vertical="center" wrapText="1"/>
      <protection hidden="1"/>
    </xf>
    <xf numFmtId="178" fontId="0" fillId="0" borderId="0" xfId="16" applyNumberFormat="1" applyAlignment="1" applyProtection="1">
      <alignment horizontal="right" vertical="center" wrapText="1"/>
      <protection hidden="1"/>
    </xf>
    <xf numFmtId="178" fontId="0" fillId="0" borderId="0" xfId="16" applyNumberFormat="1" applyAlignment="1" applyProtection="1">
      <alignment horizontal="right" vertical="center"/>
      <protection hidden="1"/>
    </xf>
    <xf numFmtId="178" fontId="9" fillId="0" borderId="0" xfId="16" applyNumberFormat="1" applyFont="1" applyAlignment="1" applyProtection="1">
      <alignment horizontal="right" vertical="center" wrapText="1"/>
      <protection hidden="1"/>
    </xf>
    <xf numFmtId="176" fontId="20" fillId="0" borderId="0" xfId="16" applyNumberFormat="1" applyFont="1" applyAlignment="1" applyProtection="1">
      <alignment vertical="center"/>
      <protection hidden="1"/>
    </xf>
    <xf numFmtId="0" fontId="23" fillId="0" borderId="4" xfId="16" applyNumberFormat="1" applyFont="1" applyBorder="1" applyAlignment="1" applyProtection="1">
      <alignment horizontal="center" vertical="center"/>
      <protection hidden="1"/>
    </xf>
    <xf numFmtId="0" fontId="23" fillId="0" borderId="4" xfId="16" applyNumberFormat="1" applyFont="1" applyBorder="1" applyAlignment="1" applyProtection="1">
      <alignment vertical="center"/>
      <protection hidden="1"/>
    </xf>
    <xf numFmtId="178" fontId="10" fillId="0" borderId="4" xfId="16" applyNumberFormat="1" applyFont="1" applyBorder="1" applyAlignment="1" applyProtection="1">
      <alignment horizontal="right" vertical="center" wrapText="1"/>
      <protection hidden="1"/>
    </xf>
    <xf numFmtId="178" fontId="10" fillId="0" borderId="4" xfId="16" applyNumberFormat="1" applyFont="1" applyBorder="1" applyAlignment="1" applyProtection="1">
      <alignment horizontal="right" vertical="center"/>
      <protection hidden="1"/>
    </xf>
    <xf numFmtId="0" fontId="15" fillId="0" borderId="4" xfId="16" applyNumberFormat="1" applyFont="1" applyBorder="1" applyAlignment="1" applyProtection="1">
      <alignment vertical="center"/>
      <protection hidden="1"/>
    </xf>
    <xf numFmtId="38" fontId="19" fillId="0" borderId="4" xfId="16" applyFont="1" applyBorder="1" applyAlignment="1" applyProtection="1">
      <alignment horizontal="distributed" vertical="center"/>
      <protection hidden="1"/>
    </xf>
    <xf numFmtId="0" fontId="23" fillId="0" borderId="5" xfId="16" applyNumberFormat="1" applyFont="1" applyBorder="1" applyAlignment="1" applyProtection="1">
      <alignment vertical="center"/>
      <protection hidden="1"/>
    </xf>
    <xf numFmtId="0" fontId="23" fillId="0" borderId="5" xfId="16" applyNumberFormat="1" applyFont="1" applyBorder="1" applyAlignment="1" applyProtection="1">
      <alignment horizontal="center" vertical="center"/>
      <protection hidden="1"/>
    </xf>
    <xf numFmtId="0" fontId="23" fillId="0" borderId="6" xfId="16" applyNumberFormat="1" applyFont="1" applyBorder="1" applyAlignment="1" applyProtection="1">
      <alignment vertical="center"/>
      <protection hidden="1"/>
    </xf>
    <xf numFmtId="178" fontId="10" fillId="0" borderId="5" xfId="16" applyNumberFormat="1" applyFont="1" applyBorder="1" applyAlignment="1" applyProtection="1">
      <alignment horizontal="right" vertical="center" wrapText="1"/>
      <protection hidden="1"/>
    </xf>
    <xf numFmtId="178" fontId="10" fillId="0" borderId="5" xfId="16" applyNumberFormat="1" applyFont="1" applyBorder="1" applyAlignment="1" applyProtection="1">
      <alignment horizontal="right" vertical="center"/>
      <protection hidden="1"/>
    </xf>
    <xf numFmtId="178" fontId="10" fillId="0" borderId="6" xfId="16" applyNumberFormat="1" applyFont="1" applyBorder="1" applyAlignment="1" applyProtection="1">
      <alignment horizontal="right" vertical="center"/>
      <protection hidden="1"/>
    </xf>
    <xf numFmtId="178" fontId="10" fillId="0" borderId="6" xfId="16" applyNumberFormat="1" applyFont="1" applyBorder="1" applyAlignment="1" applyProtection="1">
      <alignment horizontal="right" vertical="center" wrapText="1"/>
      <protection hidden="1"/>
    </xf>
    <xf numFmtId="0" fontId="15" fillId="0" borderId="5" xfId="16" applyNumberFormat="1" applyFont="1" applyBorder="1" applyAlignment="1" applyProtection="1">
      <alignment vertical="center"/>
      <protection hidden="1"/>
    </xf>
    <xf numFmtId="0" fontId="15" fillId="0" borderId="6" xfId="16" applyNumberFormat="1" applyFont="1" applyBorder="1" applyAlignment="1" applyProtection="1">
      <alignment vertical="center"/>
      <protection hidden="1"/>
    </xf>
    <xf numFmtId="176" fontId="14" fillId="0" borderId="4" xfId="16" applyNumberFormat="1" applyFont="1" applyBorder="1" applyAlignment="1" applyProtection="1">
      <alignment horizontal="distributed" vertical="center"/>
      <protection hidden="1"/>
    </xf>
    <xf numFmtId="178" fontId="22" fillId="0" borderId="5" xfId="16" applyNumberFormat="1" applyFont="1" applyBorder="1" applyAlignment="1" applyProtection="1">
      <alignment horizontal="right" vertical="center" wrapText="1"/>
      <protection hidden="1"/>
    </xf>
    <xf numFmtId="178" fontId="24" fillId="0" borderId="4" xfId="16" applyNumberFormat="1" applyFont="1" applyBorder="1" applyAlignment="1" applyProtection="1">
      <alignment horizontal="right" vertical="center" wrapText="1"/>
      <protection hidden="1"/>
    </xf>
    <xf numFmtId="38" fontId="19" fillId="0" borderId="4" xfId="16" applyFont="1" applyBorder="1" applyAlignment="1" applyProtection="1">
      <alignment horizontal="center" vertical="center"/>
      <protection hidden="1"/>
    </xf>
    <xf numFmtId="178" fontId="29" fillId="0" borderId="4" xfId="16" applyNumberFormat="1" applyFont="1" applyFill="1" applyBorder="1" applyAlignment="1" applyProtection="1">
      <alignment horizontal="right" vertical="center" wrapText="1"/>
      <protection hidden="1"/>
    </xf>
    <xf numFmtId="178" fontId="29" fillId="0" borderId="4" xfId="16" applyNumberFormat="1" applyFont="1" applyBorder="1" applyAlignment="1" applyProtection="1">
      <alignment horizontal="right" vertical="center" wrapText="1"/>
      <protection hidden="1"/>
    </xf>
    <xf numFmtId="178" fontId="29" fillId="0" borderId="0" xfId="16" applyNumberFormat="1" applyFont="1" applyBorder="1" applyAlignment="1" applyProtection="1">
      <alignment horizontal="right" vertical="center" wrapText="1"/>
      <protection hidden="1"/>
    </xf>
    <xf numFmtId="0" fontId="32" fillId="0" borderId="4" xfId="16" applyNumberFormat="1" applyFont="1" applyBorder="1" applyAlignment="1" applyProtection="1">
      <alignment horizontal="center" vertical="center"/>
      <protection locked="0"/>
    </xf>
    <xf numFmtId="178" fontId="32" fillId="2" borderId="4" xfId="16" applyNumberFormat="1" applyFont="1" applyFill="1" applyBorder="1" applyAlignment="1" applyProtection="1">
      <alignment horizontal="right" vertical="center" wrapText="1"/>
      <protection locked="0"/>
    </xf>
    <xf numFmtId="178" fontId="32" fillId="2" borderId="7" xfId="16" applyNumberFormat="1" applyFont="1" applyFill="1" applyBorder="1" applyAlignment="1" applyProtection="1">
      <alignment horizontal="right" vertical="center" wrapText="1"/>
      <protection locked="0"/>
    </xf>
    <xf numFmtId="178" fontId="32" fillId="0" borderId="4" xfId="16" applyNumberFormat="1" applyFont="1" applyBorder="1" applyAlignment="1" applyProtection="1">
      <alignment horizontal="right" vertical="center" wrapText="1"/>
      <protection locked="0"/>
    </xf>
    <xf numFmtId="0" fontId="32" fillId="0" borderId="5" xfId="16" applyNumberFormat="1" applyFont="1" applyBorder="1" applyAlignment="1" applyProtection="1">
      <alignment horizontal="center" vertical="center"/>
      <protection locked="0"/>
    </xf>
    <xf numFmtId="178" fontId="33" fillId="0" borderId="8" xfId="16" applyNumberFormat="1" applyFont="1" applyBorder="1" applyAlignment="1" applyProtection="1">
      <alignment horizontal="right" vertical="center" wrapText="1"/>
      <protection hidden="1"/>
    </xf>
    <xf numFmtId="178" fontId="33" fillId="0" borderId="9" xfId="16" applyNumberFormat="1" applyFont="1" applyBorder="1" applyAlignment="1" applyProtection="1">
      <alignment horizontal="right" vertical="center" wrapText="1"/>
      <protection hidden="1"/>
    </xf>
    <xf numFmtId="178" fontId="24" fillId="0" borderId="10" xfId="16" applyNumberFormat="1" applyFont="1" applyBorder="1" applyAlignment="1" applyProtection="1">
      <alignment horizontal="right" vertical="center" wrapText="1"/>
      <protection hidden="1"/>
    </xf>
    <xf numFmtId="178" fontId="24" fillId="0" borderId="11" xfId="16" applyNumberFormat="1" applyFont="1" applyBorder="1" applyAlignment="1" applyProtection="1">
      <alignment horizontal="right" vertical="center" wrapText="1"/>
      <protection hidden="1"/>
    </xf>
    <xf numFmtId="176" fontId="25" fillId="0" borderId="11" xfId="16" applyNumberFormat="1" applyFont="1" applyBorder="1" applyAlignment="1" applyProtection="1">
      <alignment vertical="center"/>
      <protection hidden="1"/>
    </xf>
    <xf numFmtId="176" fontId="11" fillId="0" borderId="12" xfId="16" applyNumberFormat="1" applyFont="1" applyBorder="1" applyAlignment="1" applyProtection="1">
      <alignment vertical="center"/>
      <protection hidden="1"/>
    </xf>
    <xf numFmtId="178" fontId="24" fillId="0" borderId="13" xfId="16" applyNumberFormat="1" applyFont="1" applyBorder="1" applyAlignment="1" applyProtection="1">
      <alignment horizontal="right" vertical="center" wrapText="1"/>
      <protection hidden="1"/>
    </xf>
    <xf numFmtId="176" fontId="11" fillId="0" borderId="14" xfId="16" applyNumberFormat="1" applyFont="1" applyBorder="1" applyAlignment="1" applyProtection="1">
      <alignment vertical="center"/>
      <protection hidden="1"/>
    </xf>
    <xf numFmtId="178" fontId="7" fillId="0" borderId="13" xfId="16" applyNumberFormat="1" applyFont="1" applyBorder="1" applyAlignment="1" applyProtection="1">
      <alignment horizontal="right" vertical="center" wrapText="1"/>
      <protection hidden="1"/>
    </xf>
    <xf numFmtId="178" fontId="7" fillId="0" borderId="0" xfId="16" applyNumberFormat="1" applyFont="1" applyBorder="1" applyAlignment="1" applyProtection="1">
      <alignment horizontal="right" vertical="center" wrapText="1"/>
      <protection hidden="1"/>
    </xf>
    <xf numFmtId="176" fontId="0" fillId="0" borderId="0" xfId="16" applyNumberFormat="1" applyBorder="1" applyAlignment="1" applyProtection="1">
      <alignment vertical="center"/>
      <protection hidden="1"/>
    </xf>
    <xf numFmtId="176" fontId="0" fillId="0" borderId="14" xfId="16" applyNumberFormat="1" applyBorder="1" applyAlignment="1" applyProtection="1">
      <alignment vertical="center"/>
      <protection hidden="1"/>
    </xf>
    <xf numFmtId="176" fontId="21" fillId="0" borderId="13" xfId="16" applyNumberFormat="1" applyFont="1" applyBorder="1" applyAlignment="1" applyProtection="1" quotePrefix="1">
      <alignment horizontal="centerContinuous" vertical="center"/>
      <protection hidden="1"/>
    </xf>
    <xf numFmtId="176" fontId="21" fillId="0" borderId="0" xfId="16" applyNumberFormat="1" applyFont="1" applyBorder="1" applyAlignment="1" applyProtection="1" quotePrefix="1">
      <alignment horizontal="centerContinuous" vertical="center"/>
      <protection hidden="1"/>
    </xf>
    <xf numFmtId="176" fontId="0" fillId="0" borderId="13" xfId="16" applyNumberFormat="1" applyFont="1" applyBorder="1" applyAlignment="1" applyProtection="1">
      <alignment vertical="center"/>
      <protection hidden="1"/>
    </xf>
    <xf numFmtId="176" fontId="0" fillId="0" borderId="0" xfId="16" applyNumberFormat="1" applyFont="1" applyBorder="1" applyAlignment="1" applyProtection="1">
      <alignment vertical="center"/>
      <protection hidden="1"/>
    </xf>
    <xf numFmtId="176" fontId="0" fillId="0" borderId="14" xfId="16" applyNumberFormat="1" applyFont="1" applyBorder="1" applyAlignment="1" applyProtection="1">
      <alignment vertical="center"/>
      <protection hidden="1"/>
    </xf>
    <xf numFmtId="176" fontId="0" fillId="0" borderId="13" xfId="16" applyNumberFormat="1" applyBorder="1" applyAlignment="1" applyProtection="1">
      <alignment vertical="center"/>
      <protection hidden="1"/>
    </xf>
    <xf numFmtId="178" fontId="24" fillId="0" borderId="0" xfId="16" applyNumberFormat="1" applyFont="1" applyBorder="1" applyAlignment="1" applyProtection="1">
      <alignment horizontal="right" vertical="center" wrapText="1"/>
      <protection hidden="1"/>
    </xf>
    <xf numFmtId="176" fontId="25" fillId="0" borderId="0" xfId="16" applyNumberFormat="1" applyFont="1" applyBorder="1" applyAlignment="1" applyProtection="1">
      <alignment vertical="center"/>
      <protection hidden="1"/>
    </xf>
    <xf numFmtId="178" fontId="24" fillId="0" borderId="5" xfId="16" applyNumberFormat="1" applyFont="1" applyBorder="1" applyAlignment="1" applyProtection="1">
      <alignment horizontal="right" vertical="center" wrapText="1"/>
      <protection hidden="1"/>
    </xf>
    <xf numFmtId="178" fontId="24" fillId="0" borderId="15" xfId="16" applyNumberFormat="1" applyFont="1" applyBorder="1" applyAlignment="1" applyProtection="1">
      <alignment horizontal="right" vertical="center" wrapText="1"/>
      <protection hidden="1"/>
    </xf>
    <xf numFmtId="176" fontId="25" fillId="0" borderId="15" xfId="16" applyNumberFormat="1" applyFont="1" applyBorder="1" applyAlignment="1" applyProtection="1">
      <alignment vertical="center"/>
      <protection hidden="1"/>
    </xf>
    <xf numFmtId="176" fontId="11" fillId="0" borderId="16" xfId="16" applyNumberFormat="1" applyFont="1" applyBorder="1" applyAlignment="1" applyProtection="1">
      <alignment vertical="center"/>
      <protection hidden="1"/>
    </xf>
    <xf numFmtId="176" fontId="36" fillId="0" borderId="0" xfId="16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177" fontId="0" fillId="0" borderId="4" xfId="0" applyNumberForma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178" fontId="34" fillId="0" borderId="17" xfId="16" applyNumberFormat="1" applyFont="1" applyBorder="1" applyAlignment="1" applyProtection="1">
      <alignment horizontal="center" vertical="center" wrapText="1"/>
      <protection locked="0"/>
    </xf>
    <xf numFmtId="178" fontId="34" fillId="0" borderId="18" xfId="16" applyNumberFormat="1" applyFont="1" applyBorder="1" applyAlignment="1" applyProtection="1">
      <alignment horizontal="center" vertical="center" wrapText="1"/>
      <protection locked="0"/>
    </xf>
    <xf numFmtId="178" fontId="34" fillId="0" borderId="19" xfId="16" applyNumberFormat="1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5"/>
          <c:w val="1"/>
          <c:h val="0.9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'面積'!$C$8</c:f>
              <c:strCache>
                <c:ptCount val="1"/>
                <c:pt idx="0">
                  <c:v>①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1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9"/>
          <c:order val="1"/>
          <c:tx>
            <c:strRef>
              <c:f>'面積'!$C$17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0"/>
          <c:order val="2"/>
          <c:tx>
            <c:strRef>
              <c:f>'面積'!$C$18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8"/>
          <c:order val="3"/>
          <c:tx>
            <c:strRef>
              <c:f>'面積'!$C$16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7"/>
          <c:order val="4"/>
          <c:tx>
            <c:strRef>
              <c:f>'面積'!$C$15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6"/>
          <c:order val="5"/>
          <c:tx>
            <c:strRef>
              <c:f>'面積'!$C$14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5"/>
          <c:order val="6"/>
          <c:tx>
            <c:strRef>
              <c:f>'面積'!$C$13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4"/>
          <c:order val="7"/>
          <c:tx>
            <c:strRef>
              <c:f>'面積'!$C$12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3"/>
          <c:order val="8"/>
          <c:tx>
            <c:strRef>
              <c:f>'面積'!$C$11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4"/>
              <c:delete val="1"/>
            </c:dLbl>
            <c:dLbl>
              <c:idx val="3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"/>
          <c:order val="9"/>
          <c:tx>
            <c:strRef>
              <c:f>'面積'!$C$9</c:f>
              <c:strCache>
                <c:ptCount val="1"/>
                <c:pt idx="0">
                  <c:v>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1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"/>
          <c:order val="10"/>
          <c:tx>
            <c:strRef>
              <c:f>'面積'!$C$10</c:f>
              <c:strCache>
                <c:ptCount val="1"/>
                <c:pt idx="0">
                  <c:v>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1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1"/>
          <c:order val="11"/>
          <c:tx>
            <c:strRef>
              <c:f>'面積'!$C$19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2"/>
          <c:order val="12"/>
          <c:tx>
            <c:strRef>
              <c:f>'面積'!$C$20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ymbol val="circle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3"/>
          <c:order val="13"/>
          <c:tx>
            <c:strRef>
              <c:f>'面積'!$C$21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4"/>
          <c:order val="14"/>
          <c:tx>
            <c:strRef>
              <c:f>'面積'!$C$22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5"/>
          <c:order val="15"/>
          <c:tx>
            <c:strRef>
              <c:f>'面積'!$C$23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6"/>
          <c:order val="16"/>
          <c:tx>
            <c:strRef>
              <c:f>'面積'!$C$24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7"/>
          <c:order val="17"/>
          <c:tx>
            <c:strRef>
              <c:f>'面積'!$C$25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8"/>
          <c:order val="18"/>
          <c:tx>
            <c:strRef>
              <c:f>'面積'!$C$26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19"/>
          <c:order val="19"/>
          <c:tx>
            <c:strRef>
              <c:f>'面積'!$C$27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9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0"/>
          <c:order val="20"/>
          <c:tx>
            <c:strRef>
              <c:f>'面積'!$C$28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1"/>
          <c:order val="21"/>
          <c:tx>
            <c:strRef>
              <c:f>'面積'!$C$29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2"/>
          <c:order val="22"/>
          <c:tx>
            <c:strRef>
              <c:f>'面積'!$C$30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3"/>
          <c:order val="23"/>
          <c:tx>
            <c:strRef>
              <c:f>'面積'!$C$31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4"/>
          <c:order val="24"/>
          <c:tx>
            <c:strRef>
              <c:f>'面積'!$C$32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4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5"/>
          <c:order val="25"/>
          <c:tx>
            <c:strRef>
              <c:f>'面積'!$C$33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5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6"/>
          <c:order val="26"/>
          <c:tx>
            <c:strRef>
              <c:f>'面積'!$C$34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8"/>
          <c:order val="27"/>
          <c:tx>
            <c:strRef>
              <c:f>'面積'!$C$36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ser>
          <c:idx val="27"/>
          <c:order val="28"/>
          <c:tx>
            <c:strRef>
              <c:f>'面積'!$C$35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marker>
              <c:symbol val="none"/>
            </c:marker>
          </c:dPt>
          <c:dPt>
            <c:idx val="36"/>
            <c:marker>
              <c:symbol val="none"/>
            </c:marker>
          </c:dPt>
          <c:dLbls>
            <c:dLbl>
              <c:idx val="27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'面積'!$AO$47:$AO$83</c:f>
              <c:numCache/>
            </c:numRef>
          </c:xVal>
          <c:yVal>
            <c:numRef>
              <c:f>'面積'!$AN$47:$AN$83</c:f>
              <c:numCache/>
            </c:numRef>
          </c:yVal>
          <c:smooth val="0"/>
        </c:ser>
        <c:axId val="28080662"/>
        <c:axId val="51399367"/>
      </c:scatterChart>
      <c:valAx>
        <c:axId val="2808066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low"/>
        <c:spPr>
          <a:ln w="3175">
            <a:solidFill>
              <a:srgbClr val="800000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51399367"/>
        <c:crosses val="autoZero"/>
        <c:crossBetween val="midCat"/>
        <c:dispUnits/>
      </c:valAx>
      <c:valAx>
        <c:axId val="5139936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low"/>
        <c:spPr>
          <a:ln w="3175">
            <a:solidFill>
              <a:srgbClr val="800000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280806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180975</xdr:colOff>
      <xdr:row>3</xdr:row>
      <xdr:rowOff>85725</xdr:rowOff>
    </xdr:from>
    <xdr:to>
      <xdr:col>35</xdr:col>
      <xdr:colOff>266700</xdr:colOff>
      <xdr:row>28</xdr:row>
      <xdr:rowOff>161925</xdr:rowOff>
    </xdr:to>
    <xdr:graphicFrame>
      <xdr:nvGraphicFramePr>
        <xdr:cNvPr id="1" name="Chart 30"/>
        <xdr:cNvGraphicFramePr/>
      </xdr:nvGraphicFramePr>
      <xdr:xfrm>
        <a:off x="12573000" y="1066800"/>
        <a:ext cx="12201525" cy="1010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T85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8.796875" defaultRowHeight="22.5" customHeight="1"/>
  <cols>
    <col min="1" max="1" width="3.5" style="1" customWidth="1"/>
    <col min="2" max="2" width="13.69921875" style="1" customWidth="1"/>
    <col min="3" max="3" width="24.69921875" style="2" customWidth="1"/>
    <col min="4" max="4" width="25" style="3" customWidth="1"/>
    <col min="5" max="5" width="25" style="4" customWidth="1"/>
    <col min="6" max="6" width="25" style="5" customWidth="1"/>
    <col min="7" max="7" width="13.19921875" style="5" customWidth="1"/>
    <col min="8" max="28" width="4.5" style="5" customWidth="1"/>
    <col min="29" max="29" width="5.69921875" style="5" customWidth="1"/>
    <col min="30" max="33" width="4.5" style="5" customWidth="1"/>
    <col min="34" max="35" width="4.5" style="6" customWidth="1"/>
    <col min="36" max="36" width="4.5" style="7" customWidth="1"/>
    <col min="37" max="37" width="1.4921875" style="6" customWidth="1"/>
    <col min="38" max="38" width="4.5" style="6" customWidth="1"/>
    <col min="39" max="39" width="4.5" style="8" customWidth="1"/>
    <col min="40" max="41" width="11.5" style="9" customWidth="1"/>
    <col min="42" max="42" width="4.5" style="10" customWidth="1"/>
    <col min="43" max="43" width="4.5" style="11" customWidth="1"/>
    <col min="44" max="45" width="15.3984375" style="12" customWidth="1"/>
    <col min="46" max="46" width="10.8984375" style="13" customWidth="1"/>
    <col min="47" max="48" width="15.3984375" style="12" hidden="1" customWidth="1"/>
    <col min="49" max="49" width="15.3984375" style="11" hidden="1" customWidth="1"/>
    <col min="50" max="51" width="15.3984375" style="5" hidden="1" customWidth="1"/>
    <col min="52" max="53" width="15.3984375" style="11" hidden="1" customWidth="1"/>
    <col min="54" max="54" width="15.3984375" style="14" hidden="1" customWidth="1"/>
    <col min="55" max="55" width="15.3984375" style="15" hidden="1" customWidth="1"/>
    <col min="56" max="56" width="15.3984375" style="1" hidden="1" customWidth="1"/>
    <col min="57" max="57" width="15.3984375" style="3" hidden="1" customWidth="1"/>
    <col min="58" max="58" width="6.19921875" style="3" hidden="1" customWidth="1"/>
    <col min="59" max="59" width="15.3984375" style="3" hidden="1" customWidth="1"/>
    <col min="60" max="64" width="15.3984375" style="1" hidden="1" customWidth="1"/>
    <col min="65" max="65" width="0.203125" style="1" hidden="1" customWidth="1"/>
    <col min="66" max="70" width="15.3984375" style="1" hidden="1" customWidth="1"/>
    <col min="71" max="16384" width="15.3984375" style="1" customWidth="1"/>
  </cols>
  <sheetData>
    <row r="1" ht="12.75" customHeight="1"/>
    <row r="2" spans="2:36" ht="32.25" customHeight="1" thickBot="1">
      <c r="B2" s="114" t="s">
        <v>27</v>
      </c>
      <c r="H2" s="92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4"/>
      <c r="AI2" s="94"/>
      <c r="AJ2" s="95"/>
    </row>
    <row r="3" spans="5:36" ht="32.25" customHeight="1" thickBot="1" thickTop="1">
      <c r="E3" s="16" t="s">
        <v>22</v>
      </c>
      <c r="F3" s="90">
        <f>SQRT(BN37^2)</f>
        <v>2</v>
      </c>
      <c r="H3" s="96"/>
      <c r="I3" s="120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2"/>
      <c r="AJ3" s="97"/>
    </row>
    <row r="4" spans="4:72" s="17" customFormat="1" ht="32.25" customHeight="1" thickBot="1" thickTop="1">
      <c r="D4" s="18"/>
      <c r="E4" s="19" t="s">
        <v>23</v>
      </c>
      <c r="F4" s="91">
        <f>F3/2</f>
        <v>1</v>
      </c>
      <c r="G4" s="20"/>
      <c r="H4" s="98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100"/>
      <c r="AI4" s="100"/>
      <c r="AJ4" s="101"/>
      <c r="AM4" s="21"/>
      <c r="AU4" s="22"/>
      <c r="AV4" s="22"/>
      <c r="AW4" s="23"/>
      <c r="AX4" s="22"/>
      <c r="AY4" s="22"/>
      <c r="AZ4" s="23"/>
      <c r="BA4" s="24"/>
      <c r="BB4" s="24"/>
      <c r="BC4" s="25"/>
      <c r="BD4" s="26" t="s">
        <v>19</v>
      </c>
      <c r="BE4" s="27"/>
      <c r="BF4" s="27"/>
      <c r="BG4" s="28"/>
      <c r="BH4" s="27"/>
      <c r="BI4" s="27"/>
      <c r="BJ4" s="29"/>
      <c r="BK4" s="20"/>
      <c r="BL4" s="20"/>
      <c r="BM4" s="30"/>
      <c r="BN4" s="31"/>
      <c r="BO4" s="25"/>
      <c r="BP4" s="32"/>
      <c r="BR4" s="33"/>
      <c r="BS4" s="34"/>
      <c r="BT4" s="34"/>
    </row>
    <row r="5" spans="4:72" s="17" customFormat="1" ht="32.25" customHeight="1">
      <c r="D5" s="34"/>
      <c r="E5" s="35"/>
      <c r="F5" s="36"/>
      <c r="G5" s="37"/>
      <c r="H5" s="102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0"/>
      <c r="AI5" s="100"/>
      <c r="AJ5" s="101"/>
      <c r="AM5" s="21"/>
      <c r="AU5" s="38"/>
      <c r="AV5" s="38"/>
      <c r="AW5" s="39"/>
      <c r="AX5" s="38"/>
      <c r="AY5" s="38"/>
      <c r="AZ5" s="39"/>
      <c r="BA5" s="40"/>
      <c r="BB5" s="40"/>
      <c r="BC5" s="41"/>
      <c r="BD5" s="42"/>
      <c r="BE5" s="43"/>
      <c r="BF5" s="43"/>
      <c r="BG5" s="44"/>
      <c r="BH5" s="43"/>
      <c r="BI5" s="43"/>
      <c r="BJ5" s="42"/>
      <c r="BK5" s="43"/>
      <c r="BL5" s="43"/>
      <c r="BM5" s="42"/>
      <c r="BN5" s="42"/>
      <c r="BO5" s="41"/>
      <c r="BP5" s="36"/>
      <c r="BR5" s="45"/>
      <c r="BS5" s="34"/>
      <c r="BT5" s="34"/>
    </row>
    <row r="6" spans="2:72" s="48" customFormat="1" ht="32.25" customHeight="1" thickBot="1">
      <c r="B6" s="1"/>
      <c r="C6" s="46" t="s">
        <v>20</v>
      </c>
      <c r="D6" s="47" t="s">
        <v>0</v>
      </c>
      <c r="E6" s="47" t="s">
        <v>1</v>
      </c>
      <c r="F6" s="47" t="s">
        <v>21</v>
      </c>
      <c r="H6" s="104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6"/>
      <c r="AM6" s="21"/>
      <c r="AU6" s="49" t="s">
        <v>2</v>
      </c>
      <c r="AV6" s="49" t="s">
        <v>2</v>
      </c>
      <c r="AW6" s="49" t="s">
        <v>2</v>
      </c>
      <c r="AX6" s="49" t="s">
        <v>3</v>
      </c>
      <c r="AY6" s="49" t="s">
        <v>3</v>
      </c>
      <c r="AZ6" s="49" t="s">
        <v>3</v>
      </c>
      <c r="BA6" s="50" t="s">
        <v>0</v>
      </c>
      <c r="BB6" s="50" t="s">
        <v>1</v>
      </c>
      <c r="BC6" s="49" t="s">
        <v>4</v>
      </c>
      <c r="BD6" s="51" t="s">
        <v>14</v>
      </c>
      <c r="BE6" s="52" t="s">
        <v>5</v>
      </c>
      <c r="BF6" s="52" t="s">
        <v>5</v>
      </c>
      <c r="BG6" s="52" t="s">
        <v>5</v>
      </c>
      <c r="BH6" s="52" t="s">
        <v>5</v>
      </c>
      <c r="BI6" s="52" t="s">
        <v>5</v>
      </c>
      <c r="BJ6" s="53" t="s">
        <v>15</v>
      </c>
      <c r="BK6" s="53" t="s">
        <v>6</v>
      </c>
      <c r="BL6" s="53" t="s">
        <v>6</v>
      </c>
      <c r="BM6" s="53" t="s">
        <v>16</v>
      </c>
      <c r="BN6" s="54" t="s">
        <v>17</v>
      </c>
      <c r="BO6" s="49" t="s">
        <v>7</v>
      </c>
      <c r="BP6" s="50" t="s">
        <v>8</v>
      </c>
      <c r="BR6" s="55" t="s">
        <v>18</v>
      </c>
      <c r="BS6" s="56"/>
      <c r="BT6" s="56"/>
    </row>
    <row r="7" spans="3:72" s="17" customFormat="1" ht="26.25" customHeight="1" hidden="1" thickTop="1">
      <c r="C7" s="57" t="s">
        <v>9</v>
      </c>
      <c r="D7" s="58"/>
      <c r="E7" s="58"/>
      <c r="H7" s="107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1"/>
      <c r="AM7" s="21"/>
      <c r="BC7" s="17">
        <f>BA8</f>
        <v>30101</v>
      </c>
      <c r="BD7" s="59"/>
      <c r="BE7" s="60"/>
      <c r="BF7" s="60"/>
      <c r="BG7" s="60"/>
      <c r="BH7" s="60"/>
      <c r="BI7" s="60"/>
      <c r="BJ7" s="61">
        <f>COUNT(D8:D36)</f>
        <v>3</v>
      </c>
      <c r="BK7" s="59">
        <f>BB8</f>
        <v>1000101</v>
      </c>
      <c r="BL7" s="59"/>
      <c r="BM7" s="59"/>
      <c r="BN7" s="59"/>
      <c r="BR7" s="62"/>
      <c r="BS7" s="34"/>
      <c r="BT7" s="34"/>
    </row>
    <row r="8" spans="2:72" ht="33" customHeight="1" thickTop="1">
      <c r="B8" s="3"/>
      <c r="C8" s="85" t="s">
        <v>24</v>
      </c>
      <c r="D8" s="86">
        <v>30101</v>
      </c>
      <c r="E8" s="87">
        <v>1000101</v>
      </c>
      <c r="F8" s="88"/>
      <c r="H8" s="96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9"/>
      <c r="AI8" s="109"/>
      <c r="AJ8" s="97"/>
      <c r="AU8" s="63">
        <f aca="true" t="shared" si="0" ref="AU8:AU36">IF(BR8=0,D$8,0)</f>
        <v>0</v>
      </c>
      <c r="AV8" s="63">
        <f aca="true" t="shared" si="1" ref="AV8:AV36">IF(BR6=0,0,AU8)</f>
        <v>0</v>
      </c>
      <c r="AW8" s="64">
        <f aca="true" t="shared" si="2" ref="AW8:AW36">IF(BR8=0,AV8,D8)</f>
        <v>30101</v>
      </c>
      <c r="AX8" s="63">
        <f aca="true" t="shared" si="3" ref="AX8:AX36">IF(BR8=0,E$8,0)</f>
        <v>0</v>
      </c>
      <c r="AY8" s="63"/>
      <c r="AZ8" s="64">
        <f aca="true" t="shared" si="4" ref="AZ8:AZ36">IF(BR8=0,AY8,E8)</f>
        <v>1000101</v>
      </c>
      <c r="BA8" s="64">
        <f>AW8</f>
        <v>30101</v>
      </c>
      <c r="BB8" s="64">
        <f>AZ8</f>
        <v>1000101</v>
      </c>
      <c r="BC8" s="64">
        <f aca="true" t="shared" si="5" ref="BC8:BC36">IF(BR8=0,0,BA8-$BC$7)</f>
        <v>0</v>
      </c>
      <c r="BD8" s="65">
        <f>D9</f>
        <v>30101</v>
      </c>
      <c r="BE8" s="66">
        <f>IF(BC9=0,BC8,0)</f>
        <v>0</v>
      </c>
      <c r="BF8" s="66">
        <f>BC8</f>
        <v>0</v>
      </c>
      <c r="BG8" s="66">
        <f aca="true" t="shared" si="6" ref="BG8:BG36">IF(BF8=0,0,BF8)</f>
        <v>0</v>
      </c>
      <c r="BH8" s="66" t="e">
        <f>BG9-#REF!</f>
        <v>#REF!</v>
      </c>
      <c r="BI8" s="66" t="e">
        <f aca="true" t="shared" si="7" ref="BI8:BI36">IF(BR8=0,0,BH8)</f>
        <v>#REF!</v>
      </c>
      <c r="BJ8" s="65">
        <f>LOOKUP(BJ7,BR8:BR36,D8:D36)</f>
        <v>30099</v>
      </c>
      <c r="BK8" s="65">
        <f aca="true" t="shared" si="8" ref="BK8:BK36">BB8-BK$7</f>
        <v>0</v>
      </c>
      <c r="BL8" s="65">
        <f aca="true" t="shared" si="9" ref="BL8:BL36">IF(BR8=0,0,BK8)</f>
        <v>0</v>
      </c>
      <c r="BM8" s="65">
        <f>(BD8-BJ8)</f>
        <v>2</v>
      </c>
      <c r="BN8" s="65">
        <f>E8*BM8</f>
        <v>2000202</v>
      </c>
      <c r="BO8" s="67"/>
      <c r="BP8" s="67"/>
      <c r="BR8" s="68">
        <v>1</v>
      </c>
      <c r="BS8" s="3"/>
      <c r="BT8" s="3"/>
    </row>
    <row r="9" spans="3:72" ht="33" customHeight="1">
      <c r="C9" s="85" t="s">
        <v>25</v>
      </c>
      <c r="D9" s="86">
        <v>30101</v>
      </c>
      <c r="E9" s="87">
        <v>1000102</v>
      </c>
      <c r="F9" s="88"/>
      <c r="H9" s="96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  <c r="AI9" s="109"/>
      <c r="AJ9" s="97"/>
      <c r="AU9" s="63">
        <f t="shared" si="0"/>
        <v>0</v>
      </c>
      <c r="AV9" s="63">
        <f t="shared" si="1"/>
        <v>0</v>
      </c>
      <c r="AW9" s="69">
        <f t="shared" si="2"/>
        <v>30101</v>
      </c>
      <c r="AX9" s="70">
        <f t="shared" si="3"/>
        <v>0</v>
      </c>
      <c r="AY9" s="70">
        <f aca="true" t="shared" si="10" ref="AY9:AY36">IF(BR8=0,0,AX9)</f>
        <v>0</v>
      </c>
      <c r="AZ9" s="69">
        <f t="shared" si="4"/>
        <v>1000102</v>
      </c>
      <c r="BA9" s="69">
        <f>AW9</f>
        <v>30101</v>
      </c>
      <c r="BB9" s="71">
        <f>AZ9</f>
        <v>1000102</v>
      </c>
      <c r="BC9" s="69">
        <f t="shared" si="5"/>
        <v>0</v>
      </c>
      <c r="BD9" s="72">
        <f aca="true" t="shared" si="11" ref="BD9:BD36">IF(D9="","",IF(D10="",D$8,D10))</f>
        <v>30099</v>
      </c>
      <c r="BE9" s="73">
        <f>IF(BC10=0,BC9,0)</f>
        <v>0</v>
      </c>
      <c r="BF9" s="73">
        <f>BC9</f>
        <v>0</v>
      </c>
      <c r="BG9" s="73">
        <f t="shared" si="6"/>
        <v>0</v>
      </c>
      <c r="BH9" s="74">
        <f>BG10-BG8</f>
        <v>-2</v>
      </c>
      <c r="BI9" s="73">
        <f t="shared" si="7"/>
        <v>-2</v>
      </c>
      <c r="BJ9" s="72">
        <f aca="true" t="shared" si="12" ref="BJ9:BJ36">IF(D9="","",D8)</f>
        <v>30101</v>
      </c>
      <c r="BK9" s="72">
        <f t="shared" si="8"/>
        <v>1</v>
      </c>
      <c r="BL9" s="72">
        <f t="shared" si="9"/>
        <v>1</v>
      </c>
      <c r="BM9" s="75">
        <f aca="true" t="shared" si="13" ref="BM9:BM36">IF(D9="","",(BD9-BJ9))</f>
        <v>-2</v>
      </c>
      <c r="BN9" s="72">
        <f aca="true" t="shared" si="14" ref="BN9:BN36">IF(D9="","",ROUND(E9*BM9,3))</f>
        <v>-2000204</v>
      </c>
      <c r="BO9" s="76">
        <f>BI9*BL9</f>
        <v>-2</v>
      </c>
      <c r="BP9" s="77"/>
      <c r="BR9" s="68">
        <f aca="true" t="shared" si="15" ref="BR9:BR36">IF(D9="","",BR8+1)</f>
        <v>2</v>
      </c>
      <c r="BS9" s="3"/>
      <c r="BT9" s="3"/>
    </row>
    <row r="10" spans="3:72" ht="33" customHeight="1">
      <c r="C10" s="85" t="s">
        <v>26</v>
      </c>
      <c r="D10" s="86">
        <v>30099</v>
      </c>
      <c r="E10" s="87">
        <v>1000101</v>
      </c>
      <c r="F10" s="88"/>
      <c r="H10" s="96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9"/>
      <c r="AI10" s="109"/>
      <c r="AJ10" s="97"/>
      <c r="AU10" s="63">
        <f t="shared" si="0"/>
        <v>0</v>
      </c>
      <c r="AV10" s="63">
        <f t="shared" si="1"/>
        <v>0</v>
      </c>
      <c r="AW10" s="69">
        <f t="shared" si="2"/>
        <v>30099</v>
      </c>
      <c r="AX10" s="70">
        <f t="shared" si="3"/>
        <v>0</v>
      </c>
      <c r="AY10" s="70">
        <f t="shared" si="10"/>
        <v>0</v>
      </c>
      <c r="AZ10" s="69">
        <f t="shared" si="4"/>
        <v>1000101</v>
      </c>
      <c r="BA10" s="69">
        <f>AW10</f>
        <v>30099</v>
      </c>
      <c r="BB10" s="71">
        <f>AZ10</f>
        <v>1000101</v>
      </c>
      <c r="BC10" s="69">
        <f t="shared" si="5"/>
        <v>-2</v>
      </c>
      <c r="BD10" s="72">
        <f t="shared" si="11"/>
        <v>30101</v>
      </c>
      <c r="BE10" s="73">
        <f>IF(BC11=0,BC10,0)</f>
        <v>0</v>
      </c>
      <c r="BF10" s="73">
        <f>BC10</f>
        <v>-2</v>
      </c>
      <c r="BG10" s="73">
        <f t="shared" si="6"/>
        <v>-2</v>
      </c>
      <c r="BH10" s="74">
        <f>BG11-BG9</f>
        <v>-30101</v>
      </c>
      <c r="BI10" s="73">
        <f t="shared" si="7"/>
        <v>-30101</v>
      </c>
      <c r="BJ10" s="72">
        <f t="shared" si="12"/>
        <v>30101</v>
      </c>
      <c r="BK10" s="72">
        <f t="shared" si="8"/>
        <v>0</v>
      </c>
      <c r="BL10" s="72">
        <f t="shared" si="9"/>
        <v>0</v>
      </c>
      <c r="BM10" s="75">
        <f t="shared" si="13"/>
        <v>0</v>
      </c>
      <c r="BN10" s="72">
        <f t="shared" si="14"/>
        <v>0</v>
      </c>
      <c r="BO10" s="76">
        <f>BI10*BL10</f>
        <v>0</v>
      </c>
      <c r="BP10" s="77"/>
      <c r="BR10" s="68">
        <f t="shared" si="15"/>
        <v>3</v>
      </c>
      <c r="BS10" s="3"/>
      <c r="BT10" s="3"/>
    </row>
    <row r="11" spans="3:72" ht="33" customHeight="1">
      <c r="C11" s="85"/>
      <c r="D11" s="86"/>
      <c r="E11" s="87"/>
      <c r="F11" s="88"/>
      <c r="H11" s="96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9"/>
      <c r="AI11" s="109"/>
      <c r="AJ11" s="97"/>
      <c r="AU11" s="63">
        <f t="shared" si="0"/>
        <v>0</v>
      </c>
      <c r="AV11" s="63">
        <f t="shared" si="1"/>
        <v>0</v>
      </c>
      <c r="AW11" s="69">
        <f t="shared" si="2"/>
        <v>0</v>
      </c>
      <c r="AX11" s="70">
        <f t="shared" si="3"/>
        <v>0</v>
      </c>
      <c r="AY11" s="70">
        <f t="shared" si="10"/>
        <v>0</v>
      </c>
      <c r="AZ11" s="69">
        <f t="shared" si="4"/>
        <v>0</v>
      </c>
      <c r="BA11" s="69">
        <f>AW11</f>
        <v>0</v>
      </c>
      <c r="BB11" s="71">
        <f>AZ11</f>
        <v>0</v>
      </c>
      <c r="BC11" s="69">
        <f t="shared" si="5"/>
        <v>-30101</v>
      </c>
      <c r="BD11" s="72">
        <f t="shared" si="11"/>
      </c>
      <c r="BE11" s="73">
        <f aca="true" t="shared" si="16" ref="BE11:BE36">IF(BC12=0,BC11,0)</f>
        <v>0</v>
      </c>
      <c r="BF11" s="73">
        <f aca="true" t="shared" si="17" ref="BF11:BF36">BC11</f>
        <v>-30101</v>
      </c>
      <c r="BG11" s="73">
        <f t="shared" si="6"/>
        <v>-30101</v>
      </c>
      <c r="BH11" s="74">
        <f aca="true" t="shared" si="18" ref="BH11:BH36">BG12-BG10</f>
        <v>-30099</v>
      </c>
      <c r="BI11" s="73">
        <f t="shared" si="7"/>
        <v>-30099</v>
      </c>
      <c r="BJ11" s="72">
        <f t="shared" si="12"/>
      </c>
      <c r="BK11" s="72">
        <f t="shared" si="8"/>
        <v>-1000101</v>
      </c>
      <c r="BL11" s="72">
        <f t="shared" si="9"/>
        <v>-1000101</v>
      </c>
      <c r="BM11" s="75">
        <f t="shared" si="13"/>
      </c>
      <c r="BN11" s="72">
        <f t="shared" si="14"/>
      </c>
      <c r="BO11" s="76">
        <f>BI11*BL11</f>
        <v>30102039999</v>
      </c>
      <c r="BP11" s="77"/>
      <c r="BR11" s="68">
        <f t="shared" si="15"/>
      </c>
      <c r="BS11" s="3"/>
      <c r="BT11" s="3"/>
    </row>
    <row r="12" spans="3:72" ht="33" customHeight="1">
      <c r="C12" s="85"/>
      <c r="D12" s="86"/>
      <c r="E12" s="87"/>
      <c r="F12" s="88"/>
      <c r="H12" s="96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9"/>
      <c r="AI12" s="109"/>
      <c r="AJ12" s="97"/>
      <c r="AU12" s="63">
        <f t="shared" si="0"/>
        <v>0</v>
      </c>
      <c r="AV12" s="63">
        <f t="shared" si="1"/>
        <v>0</v>
      </c>
      <c r="AW12" s="69">
        <f t="shared" si="2"/>
        <v>0</v>
      </c>
      <c r="AX12" s="70">
        <f t="shared" si="3"/>
        <v>0</v>
      </c>
      <c r="AY12" s="70">
        <f t="shared" si="10"/>
        <v>0</v>
      </c>
      <c r="AZ12" s="69">
        <f t="shared" si="4"/>
        <v>0</v>
      </c>
      <c r="BA12" s="69">
        <f>AW12</f>
        <v>0</v>
      </c>
      <c r="BB12" s="71">
        <f>AZ12</f>
        <v>0</v>
      </c>
      <c r="BC12" s="69">
        <f t="shared" si="5"/>
        <v>-30101</v>
      </c>
      <c r="BD12" s="72">
        <f t="shared" si="11"/>
      </c>
      <c r="BE12" s="73">
        <f t="shared" si="16"/>
        <v>0</v>
      </c>
      <c r="BF12" s="73">
        <f t="shared" si="17"/>
        <v>-30101</v>
      </c>
      <c r="BG12" s="73">
        <f t="shared" si="6"/>
        <v>-30101</v>
      </c>
      <c r="BH12" s="74">
        <f t="shared" si="18"/>
        <v>0</v>
      </c>
      <c r="BI12" s="73">
        <f t="shared" si="7"/>
        <v>0</v>
      </c>
      <c r="BJ12" s="72">
        <f t="shared" si="12"/>
      </c>
      <c r="BK12" s="72">
        <f t="shared" si="8"/>
        <v>-1000101</v>
      </c>
      <c r="BL12" s="72">
        <f t="shared" si="9"/>
        <v>-1000101</v>
      </c>
      <c r="BM12" s="75">
        <f t="shared" si="13"/>
      </c>
      <c r="BN12" s="72">
        <f t="shared" si="14"/>
      </c>
      <c r="BO12" s="76">
        <f>BI12*BL12</f>
        <v>0</v>
      </c>
      <c r="BP12" s="77"/>
      <c r="BR12" s="68">
        <f t="shared" si="15"/>
      </c>
      <c r="BS12" s="3"/>
      <c r="BT12" s="3"/>
    </row>
    <row r="13" spans="3:72" ht="33" customHeight="1">
      <c r="C13" s="85"/>
      <c r="D13" s="86"/>
      <c r="E13" s="87"/>
      <c r="F13" s="88"/>
      <c r="H13" s="96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9"/>
      <c r="AI13" s="109"/>
      <c r="AJ13" s="97"/>
      <c r="AU13" s="63">
        <f t="shared" si="0"/>
        <v>0</v>
      </c>
      <c r="AV13" s="63">
        <f t="shared" si="1"/>
        <v>0</v>
      </c>
      <c r="AW13" s="69">
        <f t="shared" si="2"/>
        <v>0</v>
      </c>
      <c r="AX13" s="70">
        <f t="shared" si="3"/>
        <v>0</v>
      </c>
      <c r="AY13" s="70">
        <f t="shared" si="10"/>
        <v>0</v>
      </c>
      <c r="AZ13" s="69">
        <f t="shared" si="4"/>
        <v>0</v>
      </c>
      <c r="BA13" s="69">
        <f aca="true" t="shared" si="19" ref="BA13:BA36">AW13</f>
        <v>0</v>
      </c>
      <c r="BB13" s="71">
        <f aca="true" t="shared" si="20" ref="BB13:BB36">AZ13</f>
        <v>0</v>
      </c>
      <c r="BC13" s="69">
        <f t="shared" si="5"/>
        <v>-30101</v>
      </c>
      <c r="BD13" s="72">
        <f t="shared" si="11"/>
      </c>
      <c r="BE13" s="73">
        <f t="shared" si="16"/>
        <v>0</v>
      </c>
      <c r="BF13" s="73">
        <f t="shared" si="17"/>
        <v>-30101</v>
      </c>
      <c r="BG13" s="73">
        <f t="shared" si="6"/>
        <v>-30101</v>
      </c>
      <c r="BH13" s="74">
        <f t="shared" si="18"/>
        <v>0</v>
      </c>
      <c r="BI13" s="73">
        <f t="shared" si="7"/>
        <v>0</v>
      </c>
      <c r="BJ13" s="72">
        <f t="shared" si="12"/>
      </c>
      <c r="BK13" s="72">
        <f t="shared" si="8"/>
        <v>-1000101</v>
      </c>
      <c r="BL13" s="72">
        <f t="shared" si="9"/>
        <v>-1000101</v>
      </c>
      <c r="BM13" s="75">
        <f t="shared" si="13"/>
      </c>
      <c r="BN13" s="72">
        <f t="shared" si="14"/>
      </c>
      <c r="BO13" s="76">
        <f aca="true" t="shared" si="21" ref="BO13:BO36">BI13*BL13</f>
        <v>0</v>
      </c>
      <c r="BP13" s="77"/>
      <c r="BR13" s="68">
        <f t="shared" si="15"/>
      </c>
      <c r="BS13" s="3"/>
      <c r="BT13" s="3"/>
    </row>
    <row r="14" spans="3:72" ht="33" customHeight="1">
      <c r="C14" s="85"/>
      <c r="D14" s="86"/>
      <c r="E14" s="87"/>
      <c r="F14" s="88"/>
      <c r="H14" s="96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9"/>
      <c r="AI14" s="109"/>
      <c r="AJ14" s="97"/>
      <c r="AU14" s="63">
        <f t="shared" si="0"/>
        <v>0</v>
      </c>
      <c r="AV14" s="63">
        <f t="shared" si="1"/>
        <v>0</v>
      </c>
      <c r="AW14" s="69">
        <f t="shared" si="2"/>
        <v>0</v>
      </c>
      <c r="AX14" s="70">
        <f t="shared" si="3"/>
        <v>0</v>
      </c>
      <c r="AY14" s="70">
        <f t="shared" si="10"/>
        <v>0</v>
      </c>
      <c r="AZ14" s="69">
        <f t="shared" si="4"/>
        <v>0</v>
      </c>
      <c r="BA14" s="69">
        <f t="shared" si="19"/>
        <v>0</v>
      </c>
      <c r="BB14" s="71">
        <f t="shared" si="20"/>
        <v>0</v>
      </c>
      <c r="BC14" s="69">
        <f t="shared" si="5"/>
        <v>-30101</v>
      </c>
      <c r="BD14" s="72">
        <f t="shared" si="11"/>
      </c>
      <c r="BE14" s="73">
        <f t="shared" si="16"/>
        <v>0</v>
      </c>
      <c r="BF14" s="73">
        <f t="shared" si="17"/>
        <v>-30101</v>
      </c>
      <c r="BG14" s="73">
        <f t="shared" si="6"/>
        <v>-30101</v>
      </c>
      <c r="BH14" s="74">
        <f t="shared" si="18"/>
        <v>0</v>
      </c>
      <c r="BI14" s="73">
        <f t="shared" si="7"/>
        <v>0</v>
      </c>
      <c r="BJ14" s="72">
        <f t="shared" si="12"/>
      </c>
      <c r="BK14" s="72">
        <f t="shared" si="8"/>
        <v>-1000101</v>
      </c>
      <c r="BL14" s="72">
        <f t="shared" si="9"/>
        <v>-1000101</v>
      </c>
      <c r="BM14" s="75">
        <f t="shared" si="13"/>
      </c>
      <c r="BN14" s="72">
        <f t="shared" si="14"/>
      </c>
      <c r="BO14" s="76">
        <f t="shared" si="21"/>
        <v>0</v>
      </c>
      <c r="BP14" s="77"/>
      <c r="BR14" s="68">
        <f t="shared" si="15"/>
      </c>
      <c r="BS14" s="3"/>
      <c r="BT14" s="3"/>
    </row>
    <row r="15" spans="3:72" ht="33" customHeight="1">
      <c r="C15" s="89"/>
      <c r="D15" s="86"/>
      <c r="E15" s="87"/>
      <c r="F15" s="88"/>
      <c r="H15" s="96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9"/>
      <c r="AI15" s="109"/>
      <c r="AJ15" s="97"/>
      <c r="AU15" s="63">
        <f t="shared" si="0"/>
        <v>0</v>
      </c>
      <c r="AV15" s="63">
        <f t="shared" si="1"/>
        <v>0</v>
      </c>
      <c r="AW15" s="69">
        <f t="shared" si="2"/>
        <v>0</v>
      </c>
      <c r="AX15" s="70">
        <f t="shared" si="3"/>
        <v>0</v>
      </c>
      <c r="AY15" s="70">
        <f t="shared" si="10"/>
        <v>0</v>
      </c>
      <c r="AZ15" s="69">
        <f t="shared" si="4"/>
        <v>0</v>
      </c>
      <c r="BA15" s="69">
        <f t="shared" si="19"/>
        <v>0</v>
      </c>
      <c r="BB15" s="71">
        <f t="shared" si="20"/>
        <v>0</v>
      </c>
      <c r="BC15" s="69">
        <f t="shared" si="5"/>
        <v>-30101</v>
      </c>
      <c r="BD15" s="72">
        <f t="shared" si="11"/>
      </c>
      <c r="BE15" s="73">
        <f t="shared" si="16"/>
        <v>0</v>
      </c>
      <c r="BF15" s="73">
        <f t="shared" si="17"/>
        <v>-30101</v>
      </c>
      <c r="BG15" s="73">
        <f t="shared" si="6"/>
        <v>-30101</v>
      </c>
      <c r="BH15" s="74">
        <f t="shared" si="18"/>
        <v>0</v>
      </c>
      <c r="BI15" s="73">
        <f t="shared" si="7"/>
        <v>0</v>
      </c>
      <c r="BJ15" s="72">
        <f t="shared" si="12"/>
      </c>
      <c r="BK15" s="72">
        <f t="shared" si="8"/>
        <v>-1000101</v>
      </c>
      <c r="BL15" s="72">
        <f t="shared" si="9"/>
        <v>-1000101</v>
      </c>
      <c r="BM15" s="75">
        <f t="shared" si="13"/>
      </c>
      <c r="BN15" s="72">
        <f t="shared" si="14"/>
      </c>
      <c r="BO15" s="76">
        <f t="shared" si="21"/>
        <v>0</v>
      </c>
      <c r="BP15" s="77"/>
      <c r="BR15" s="68">
        <f t="shared" si="15"/>
      </c>
      <c r="BS15" s="3"/>
      <c r="BT15" s="3"/>
    </row>
    <row r="16" spans="3:72" ht="33" customHeight="1">
      <c r="C16" s="89"/>
      <c r="D16" s="86"/>
      <c r="E16" s="87"/>
      <c r="F16" s="88"/>
      <c r="H16" s="96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9"/>
      <c r="AI16" s="109"/>
      <c r="AJ16" s="97"/>
      <c r="AU16" s="63">
        <f t="shared" si="0"/>
        <v>0</v>
      </c>
      <c r="AV16" s="63">
        <f t="shared" si="1"/>
        <v>0</v>
      </c>
      <c r="AW16" s="69">
        <f t="shared" si="2"/>
        <v>0</v>
      </c>
      <c r="AX16" s="70">
        <f t="shared" si="3"/>
        <v>0</v>
      </c>
      <c r="AY16" s="70">
        <f t="shared" si="10"/>
        <v>0</v>
      </c>
      <c r="AZ16" s="69">
        <f t="shared" si="4"/>
        <v>0</v>
      </c>
      <c r="BA16" s="69">
        <f t="shared" si="19"/>
        <v>0</v>
      </c>
      <c r="BB16" s="71">
        <f t="shared" si="20"/>
        <v>0</v>
      </c>
      <c r="BC16" s="69">
        <f t="shared" si="5"/>
        <v>-30101</v>
      </c>
      <c r="BD16" s="72">
        <f t="shared" si="11"/>
      </c>
      <c r="BE16" s="73">
        <f t="shared" si="16"/>
        <v>0</v>
      </c>
      <c r="BF16" s="73">
        <f t="shared" si="17"/>
        <v>-30101</v>
      </c>
      <c r="BG16" s="73">
        <f t="shared" si="6"/>
        <v>-30101</v>
      </c>
      <c r="BH16" s="74">
        <f t="shared" si="18"/>
        <v>0</v>
      </c>
      <c r="BI16" s="73">
        <f t="shared" si="7"/>
        <v>0</v>
      </c>
      <c r="BJ16" s="72">
        <f t="shared" si="12"/>
      </c>
      <c r="BK16" s="72">
        <f t="shared" si="8"/>
        <v>-1000101</v>
      </c>
      <c r="BL16" s="72">
        <f t="shared" si="9"/>
        <v>-1000101</v>
      </c>
      <c r="BM16" s="75">
        <f t="shared" si="13"/>
      </c>
      <c r="BN16" s="72">
        <f t="shared" si="14"/>
      </c>
      <c r="BO16" s="76">
        <f t="shared" si="21"/>
        <v>0</v>
      </c>
      <c r="BP16" s="77"/>
      <c r="BR16" s="68">
        <f t="shared" si="15"/>
      </c>
      <c r="BS16" s="3"/>
      <c r="BT16" s="3"/>
    </row>
    <row r="17" spans="3:72" ht="33" customHeight="1">
      <c r="C17" s="89"/>
      <c r="D17" s="86"/>
      <c r="E17" s="87"/>
      <c r="F17" s="88"/>
      <c r="H17" s="96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9"/>
      <c r="AI17" s="109"/>
      <c r="AJ17" s="97"/>
      <c r="AU17" s="63">
        <f t="shared" si="0"/>
        <v>0</v>
      </c>
      <c r="AV17" s="63">
        <f t="shared" si="1"/>
        <v>0</v>
      </c>
      <c r="AW17" s="69">
        <f t="shared" si="2"/>
        <v>0</v>
      </c>
      <c r="AX17" s="70">
        <f t="shared" si="3"/>
        <v>0</v>
      </c>
      <c r="AY17" s="70">
        <f t="shared" si="10"/>
        <v>0</v>
      </c>
      <c r="AZ17" s="69">
        <f t="shared" si="4"/>
        <v>0</v>
      </c>
      <c r="BA17" s="69">
        <f t="shared" si="19"/>
        <v>0</v>
      </c>
      <c r="BB17" s="71">
        <f t="shared" si="20"/>
        <v>0</v>
      </c>
      <c r="BC17" s="69">
        <f t="shared" si="5"/>
        <v>-30101</v>
      </c>
      <c r="BD17" s="72">
        <f t="shared" si="11"/>
      </c>
      <c r="BE17" s="73">
        <f t="shared" si="16"/>
        <v>0</v>
      </c>
      <c r="BF17" s="73">
        <f t="shared" si="17"/>
        <v>-30101</v>
      </c>
      <c r="BG17" s="73">
        <f t="shared" si="6"/>
        <v>-30101</v>
      </c>
      <c r="BH17" s="74">
        <f t="shared" si="18"/>
        <v>0</v>
      </c>
      <c r="BI17" s="73">
        <f t="shared" si="7"/>
        <v>0</v>
      </c>
      <c r="BJ17" s="72">
        <f t="shared" si="12"/>
      </c>
      <c r="BK17" s="72">
        <f t="shared" si="8"/>
        <v>-1000101</v>
      </c>
      <c r="BL17" s="72">
        <f t="shared" si="9"/>
        <v>-1000101</v>
      </c>
      <c r="BM17" s="75">
        <f t="shared" si="13"/>
      </c>
      <c r="BN17" s="72">
        <f t="shared" si="14"/>
      </c>
      <c r="BO17" s="76">
        <f t="shared" si="21"/>
        <v>0</v>
      </c>
      <c r="BP17" s="77"/>
      <c r="BR17" s="68">
        <f t="shared" si="15"/>
      </c>
      <c r="BS17" s="3"/>
      <c r="BT17" s="3"/>
    </row>
    <row r="18" spans="3:72" ht="33" customHeight="1">
      <c r="C18" s="89"/>
      <c r="D18" s="86"/>
      <c r="E18" s="87"/>
      <c r="F18" s="88"/>
      <c r="H18" s="96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9"/>
      <c r="AI18" s="109"/>
      <c r="AJ18" s="97"/>
      <c r="AU18" s="63">
        <f t="shared" si="0"/>
        <v>0</v>
      </c>
      <c r="AV18" s="63">
        <f t="shared" si="1"/>
        <v>0</v>
      </c>
      <c r="AW18" s="69">
        <f t="shared" si="2"/>
        <v>0</v>
      </c>
      <c r="AX18" s="70">
        <f t="shared" si="3"/>
        <v>0</v>
      </c>
      <c r="AY18" s="70">
        <f t="shared" si="10"/>
        <v>0</v>
      </c>
      <c r="AZ18" s="69">
        <f t="shared" si="4"/>
        <v>0</v>
      </c>
      <c r="BA18" s="69">
        <f t="shared" si="19"/>
        <v>0</v>
      </c>
      <c r="BB18" s="71">
        <f t="shared" si="20"/>
        <v>0</v>
      </c>
      <c r="BC18" s="69">
        <f t="shared" si="5"/>
        <v>-30101</v>
      </c>
      <c r="BD18" s="72">
        <f t="shared" si="11"/>
      </c>
      <c r="BE18" s="73">
        <f t="shared" si="16"/>
        <v>0</v>
      </c>
      <c r="BF18" s="73">
        <f t="shared" si="17"/>
        <v>-30101</v>
      </c>
      <c r="BG18" s="73">
        <f t="shared" si="6"/>
        <v>-30101</v>
      </c>
      <c r="BH18" s="74">
        <f t="shared" si="18"/>
        <v>0</v>
      </c>
      <c r="BI18" s="73">
        <f t="shared" si="7"/>
        <v>0</v>
      </c>
      <c r="BJ18" s="72">
        <f t="shared" si="12"/>
      </c>
      <c r="BK18" s="72">
        <f t="shared" si="8"/>
        <v>-1000101</v>
      </c>
      <c r="BL18" s="72">
        <f t="shared" si="9"/>
        <v>-1000101</v>
      </c>
      <c r="BM18" s="75">
        <f t="shared" si="13"/>
      </c>
      <c r="BN18" s="72">
        <f t="shared" si="14"/>
      </c>
      <c r="BO18" s="76">
        <f t="shared" si="21"/>
        <v>0</v>
      </c>
      <c r="BP18" s="77"/>
      <c r="BR18" s="68">
        <f t="shared" si="15"/>
      </c>
      <c r="BS18" s="3"/>
      <c r="BT18" s="3"/>
    </row>
    <row r="19" spans="3:72" ht="33" customHeight="1">
      <c r="C19" s="89"/>
      <c r="D19" s="86"/>
      <c r="E19" s="87"/>
      <c r="F19" s="88"/>
      <c r="H19" s="96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9"/>
      <c r="AI19" s="109"/>
      <c r="AJ19" s="97"/>
      <c r="AU19" s="63">
        <f t="shared" si="0"/>
        <v>0</v>
      </c>
      <c r="AV19" s="63">
        <f t="shared" si="1"/>
        <v>0</v>
      </c>
      <c r="AW19" s="69">
        <f t="shared" si="2"/>
        <v>0</v>
      </c>
      <c r="AX19" s="70">
        <f t="shared" si="3"/>
        <v>0</v>
      </c>
      <c r="AY19" s="70">
        <f t="shared" si="10"/>
        <v>0</v>
      </c>
      <c r="AZ19" s="69">
        <f t="shared" si="4"/>
        <v>0</v>
      </c>
      <c r="BA19" s="69">
        <f t="shared" si="19"/>
        <v>0</v>
      </c>
      <c r="BB19" s="71">
        <f t="shared" si="20"/>
        <v>0</v>
      </c>
      <c r="BC19" s="69">
        <f t="shared" si="5"/>
        <v>-30101</v>
      </c>
      <c r="BD19" s="72">
        <f t="shared" si="11"/>
      </c>
      <c r="BE19" s="73">
        <f t="shared" si="16"/>
        <v>0</v>
      </c>
      <c r="BF19" s="73">
        <f t="shared" si="17"/>
        <v>-30101</v>
      </c>
      <c r="BG19" s="73">
        <f t="shared" si="6"/>
        <v>-30101</v>
      </c>
      <c r="BH19" s="74">
        <f t="shared" si="18"/>
        <v>0</v>
      </c>
      <c r="BI19" s="73">
        <f t="shared" si="7"/>
        <v>0</v>
      </c>
      <c r="BJ19" s="72">
        <f t="shared" si="12"/>
      </c>
      <c r="BK19" s="72">
        <f t="shared" si="8"/>
        <v>-1000101</v>
      </c>
      <c r="BL19" s="72">
        <f t="shared" si="9"/>
        <v>-1000101</v>
      </c>
      <c r="BM19" s="75">
        <f t="shared" si="13"/>
      </c>
      <c r="BN19" s="72">
        <f t="shared" si="14"/>
      </c>
      <c r="BO19" s="76">
        <f t="shared" si="21"/>
        <v>0</v>
      </c>
      <c r="BP19" s="77"/>
      <c r="BR19" s="68">
        <f t="shared" si="15"/>
      </c>
      <c r="BS19" s="3"/>
      <c r="BT19" s="3"/>
    </row>
    <row r="20" spans="3:72" ht="33" customHeight="1">
      <c r="C20" s="89"/>
      <c r="D20" s="86"/>
      <c r="E20" s="87"/>
      <c r="F20" s="88"/>
      <c r="H20" s="96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9"/>
      <c r="AI20" s="109"/>
      <c r="AJ20" s="97"/>
      <c r="AU20" s="63">
        <f t="shared" si="0"/>
        <v>0</v>
      </c>
      <c r="AV20" s="63">
        <f t="shared" si="1"/>
        <v>0</v>
      </c>
      <c r="AW20" s="69">
        <f t="shared" si="2"/>
        <v>0</v>
      </c>
      <c r="AX20" s="70">
        <f t="shared" si="3"/>
        <v>0</v>
      </c>
      <c r="AY20" s="70">
        <f t="shared" si="10"/>
        <v>0</v>
      </c>
      <c r="AZ20" s="69">
        <f t="shared" si="4"/>
        <v>0</v>
      </c>
      <c r="BA20" s="69">
        <f t="shared" si="19"/>
        <v>0</v>
      </c>
      <c r="BB20" s="71">
        <f t="shared" si="20"/>
        <v>0</v>
      </c>
      <c r="BC20" s="69">
        <f t="shared" si="5"/>
        <v>-30101</v>
      </c>
      <c r="BD20" s="72">
        <f t="shared" si="11"/>
      </c>
      <c r="BE20" s="73">
        <f t="shared" si="16"/>
        <v>0</v>
      </c>
      <c r="BF20" s="73">
        <f t="shared" si="17"/>
        <v>-30101</v>
      </c>
      <c r="BG20" s="73">
        <f t="shared" si="6"/>
        <v>-30101</v>
      </c>
      <c r="BH20" s="74">
        <f t="shared" si="18"/>
        <v>0</v>
      </c>
      <c r="BI20" s="73">
        <f t="shared" si="7"/>
        <v>0</v>
      </c>
      <c r="BJ20" s="72">
        <f t="shared" si="12"/>
      </c>
      <c r="BK20" s="72">
        <f t="shared" si="8"/>
        <v>-1000101</v>
      </c>
      <c r="BL20" s="72">
        <f t="shared" si="9"/>
        <v>-1000101</v>
      </c>
      <c r="BM20" s="75">
        <f t="shared" si="13"/>
      </c>
      <c r="BN20" s="72">
        <f t="shared" si="14"/>
      </c>
      <c r="BO20" s="76">
        <f t="shared" si="21"/>
        <v>0</v>
      </c>
      <c r="BP20" s="77"/>
      <c r="BR20" s="68">
        <f t="shared" si="15"/>
      </c>
      <c r="BS20" s="3"/>
      <c r="BT20" s="3"/>
    </row>
    <row r="21" spans="3:72" ht="33" customHeight="1">
      <c r="C21" s="89"/>
      <c r="D21" s="86"/>
      <c r="E21" s="87"/>
      <c r="F21" s="88"/>
      <c r="H21" s="96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9"/>
      <c r="AI21" s="109"/>
      <c r="AJ21" s="97"/>
      <c r="AU21" s="63">
        <f t="shared" si="0"/>
        <v>0</v>
      </c>
      <c r="AV21" s="63">
        <f t="shared" si="1"/>
        <v>0</v>
      </c>
      <c r="AW21" s="69">
        <f t="shared" si="2"/>
        <v>0</v>
      </c>
      <c r="AX21" s="70">
        <f t="shared" si="3"/>
        <v>0</v>
      </c>
      <c r="AY21" s="70">
        <f t="shared" si="10"/>
        <v>0</v>
      </c>
      <c r="AZ21" s="69">
        <f t="shared" si="4"/>
        <v>0</v>
      </c>
      <c r="BA21" s="69">
        <f t="shared" si="19"/>
        <v>0</v>
      </c>
      <c r="BB21" s="71">
        <f t="shared" si="20"/>
        <v>0</v>
      </c>
      <c r="BC21" s="69">
        <f t="shared" si="5"/>
        <v>-30101</v>
      </c>
      <c r="BD21" s="72">
        <f t="shared" si="11"/>
      </c>
      <c r="BE21" s="73">
        <f t="shared" si="16"/>
        <v>0</v>
      </c>
      <c r="BF21" s="73">
        <f t="shared" si="17"/>
        <v>-30101</v>
      </c>
      <c r="BG21" s="73">
        <f t="shared" si="6"/>
        <v>-30101</v>
      </c>
      <c r="BH21" s="74">
        <f t="shared" si="18"/>
        <v>0</v>
      </c>
      <c r="BI21" s="73">
        <f t="shared" si="7"/>
        <v>0</v>
      </c>
      <c r="BJ21" s="72">
        <f t="shared" si="12"/>
      </c>
      <c r="BK21" s="72">
        <f t="shared" si="8"/>
        <v>-1000101</v>
      </c>
      <c r="BL21" s="72">
        <f t="shared" si="9"/>
        <v>-1000101</v>
      </c>
      <c r="BM21" s="75">
        <f t="shared" si="13"/>
      </c>
      <c r="BN21" s="72">
        <f t="shared" si="14"/>
      </c>
      <c r="BO21" s="76">
        <f t="shared" si="21"/>
        <v>0</v>
      </c>
      <c r="BP21" s="77"/>
      <c r="BR21" s="68">
        <f t="shared" si="15"/>
      </c>
      <c r="BS21" s="3"/>
      <c r="BT21" s="3"/>
    </row>
    <row r="22" spans="3:72" ht="33" customHeight="1">
      <c r="C22" s="89"/>
      <c r="D22" s="86"/>
      <c r="E22" s="87"/>
      <c r="F22" s="88"/>
      <c r="H22" s="96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9"/>
      <c r="AI22" s="109"/>
      <c r="AJ22" s="97"/>
      <c r="AU22" s="63">
        <f t="shared" si="0"/>
        <v>0</v>
      </c>
      <c r="AV22" s="63">
        <f t="shared" si="1"/>
        <v>0</v>
      </c>
      <c r="AW22" s="69">
        <f t="shared" si="2"/>
        <v>0</v>
      </c>
      <c r="AX22" s="70">
        <f t="shared" si="3"/>
        <v>0</v>
      </c>
      <c r="AY22" s="70">
        <f t="shared" si="10"/>
        <v>0</v>
      </c>
      <c r="AZ22" s="69">
        <f t="shared" si="4"/>
        <v>0</v>
      </c>
      <c r="BA22" s="69">
        <f t="shared" si="19"/>
        <v>0</v>
      </c>
      <c r="BB22" s="71">
        <f t="shared" si="20"/>
        <v>0</v>
      </c>
      <c r="BC22" s="69">
        <f t="shared" si="5"/>
        <v>-30101</v>
      </c>
      <c r="BD22" s="72">
        <f t="shared" si="11"/>
      </c>
      <c r="BE22" s="73">
        <f t="shared" si="16"/>
        <v>0</v>
      </c>
      <c r="BF22" s="73">
        <f t="shared" si="17"/>
        <v>-30101</v>
      </c>
      <c r="BG22" s="73">
        <f t="shared" si="6"/>
        <v>-30101</v>
      </c>
      <c r="BH22" s="74">
        <f t="shared" si="18"/>
        <v>0</v>
      </c>
      <c r="BI22" s="73">
        <f t="shared" si="7"/>
        <v>0</v>
      </c>
      <c r="BJ22" s="72">
        <f t="shared" si="12"/>
      </c>
      <c r="BK22" s="72">
        <f t="shared" si="8"/>
        <v>-1000101</v>
      </c>
      <c r="BL22" s="72">
        <f t="shared" si="9"/>
        <v>-1000101</v>
      </c>
      <c r="BM22" s="75">
        <f t="shared" si="13"/>
      </c>
      <c r="BN22" s="72">
        <f t="shared" si="14"/>
      </c>
      <c r="BO22" s="76">
        <f t="shared" si="21"/>
        <v>0</v>
      </c>
      <c r="BP22" s="77"/>
      <c r="BR22" s="68">
        <f t="shared" si="15"/>
      </c>
      <c r="BS22" s="3"/>
      <c r="BT22" s="3"/>
    </row>
    <row r="23" spans="3:72" ht="33" customHeight="1">
      <c r="C23" s="89"/>
      <c r="D23" s="86"/>
      <c r="E23" s="87"/>
      <c r="F23" s="88"/>
      <c r="H23" s="96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9"/>
      <c r="AI23" s="109"/>
      <c r="AJ23" s="97"/>
      <c r="AU23" s="63">
        <f t="shared" si="0"/>
        <v>0</v>
      </c>
      <c r="AV23" s="63">
        <f t="shared" si="1"/>
        <v>0</v>
      </c>
      <c r="AW23" s="69">
        <f t="shared" si="2"/>
        <v>0</v>
      </c>
      <c r="AX23" s="70">
        <f t="shared" si="3"/>
        <v>0</v>
      </c>
      <c r="AY23" s="70">
        <f t="shared" si="10"/>
        <v>0</v>
      </c>
      <c r="AZ23" s="69">
        <f t="shared" si="4"/>
        <v>0</v>
      </c>
      <c r="BA23" s="69">
        <f t="shared" si="19"/>
        <v>0</v>
      </c>
      <c r="BB23" s="71">
        <f t="shared" si="20"/>
        <v>0</v>
      </c>
      <c r="BC23" s="69">
        <f t="shared" si="5"/>
        <v>-30101</v>
      </c>
      <c r="BD23" s="72">
        <f t="shared" si="11"/>
      </c>
      <c r="BE23" s="73">
        <f t="shared" si="16"/>
        <v>0</v>
      </c>
      <c r="BF23" s="73">
        <f t="shared" si="17"/>
        <v>-30101</v>
      </c>
      <c r="BG23" s="73">
        <f t="shared" si="6"/>
        <v>-30101</v>
      </c>
      <c r="BH23" s="74">
        <f t="shared" si="18"/>
        <v>0</v>
      </c>
      <c r="BI23" s="73">
        <f t="shared" si="7"/>
        <v>0</v>
      </c>
      <c r="BJ23" s="72">
        <f t="shared" si="12"/>
      </c>
      <c r="BK23" s="72">
        <f t="shared" si="8"/>
        <v>-1000101</v>
      </c>
      <c r="BL23" s="72">
        <f t="shared" si="9"/>
        <v>-1000101</v>
      </c>
      <c r="BM23" s="75">
        <f t="shared" si="13"/>
      </c>
      <c r="BN23" s="72">
        <f t="shared" si="14"/>
      </c>
      <c r="BO23" s="76">
        <f t="shared" si="21"/>
        <v>0</v>
      </c>
      <c r="BP23" s="77"/>
      <c r="BR23" s="68">
        <f t="shared" si="15"/>
      </c>
      <c r="BS23" s="3"/>
      <c r="BT23" s="3"/>
    </row>
    <row r="24" spans="3:72" ht="33" customHeight="1">
      <c r="C24" s="89"/>
      <c r="D24" s="86"/>
      <c r="E24" s="87"/>
      <c r="F24" s="88"/>
      <c r="H24" s="96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9"/>
      <c r="AI24" s="109"/>
      <c r="AJ24" s="97"/>
      <c r="AU24" s="63">
        <f t="shared" si="0"/>
        <v>0</v>
      </c>
      <c r="AV24" s="63">
        <f t="shared" si="1"/>
        <v>0</v>
      </c>
      <c r="AW24" s="69">
        <f t="shared" si="2"/>
        <v>0</v>
      </c>
      <c r="AX24" s="70">
        <f t="shared" si="3"/>
        <v>0</v>
      </c>
      <c r="AY24" s="70">
        <f t="shared" si="10"/>
        <v>0</v>
      </c>
      <c r="AZ24" s="69">
        <f t="shared" si="4"/>
        <v>0</v>
      </c>
      <c r="BA24" s="69">
        <f t="shared" si="19"/>
        <v>0</v>
      </c>
      <c r="BB24" s="71">
        <f t="shared" si="20"/>
        <v>0</v>
      </c>
      <c r="BC24" s="69">
        <f t="shared" si="5"/>
        <v>-30101</v>
      </c>
      <c r="BD24" s="72">
        <f t="shared" si="11"/>
      </c>
      <c r="BE24" s="73">
        <f t="shared" si="16"/>
        <v>0</v>
      </c>
      <c r="BF24" s="73">
        <f t="shared" si="17"/>
        <v>-30101</v>
      </c>
      <c r="BG24" s="73">
        <f t="shared" si="6"/>
        <v>-30101</v>
      </c>
      <c r="BH24" s="74">
        <f t="shared" si="18"/>
        <v>0</v>
      </c>
      <c r="BI24" s="73">
        <f t="shared" si="7"/>
        <v>0</v>
      </c>
      <c r="BJ24" s="72">
        <f t="shared" si="12"/>
      </c>
      <c r="BK24" s="72">
        <f t="shared" si="8"/>
        <v>-1000101</v>
      </c>
      <c r="BL24" s="72">
        <f t="shared" si="9"/>
        <v>-1000101</v>
      </c>
      <c r="BM24" s="75">
        <f t="shared" si="13"/>
      </c>
      <c r="BN24" s="72">
        <f t="shared" si="14"/>
      </c>
      <c r="BO24" s="76">
        <f t="shared" si="21"/>
        <v>0</v>
      </c>
      <c r="BP24" s="77"/>
      <c r="BR24" s="68">
        <f t="shared" si="15"/>
      </c>
      <c r="BS24" s="3"/>
      <c r="BT24" s="3"/>
    </row>
    <row r="25" spans="3:72" ht="33" customHeight="1">
      <c r="C25" s="89"/>
      <c r="D25" s="86"/>
      <c r="E25" s="87"/>
      <c r="F25" s="88"/>
      <c r="H25" s="96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9"/>
      <c r="AI25" s="109"/>
      <c r="AJ25" s="97"/>
      <c r="AU25" s="63">
        <f t="shared" si="0"/>
        <v>0</v>
      </c>
      <c r="AV25" s="63">
        <f t="shared" si="1"/>
        <v>0</v>
      </c>
      <c r="AW25" s="69">
        <f t="shared" si="2"/>
        <v>0</v>
      </c>
      <c r="AX25" s="70">
        <f t="shared" si="3"/>
        <v>0</v>
      </c>
      <c r="AY25" s="70">
        <f t="shared" si="10"/>
        <v>0</v>
      </c>
      <c r="AZ25" s="69">
        <f t="shared" si="4"/>
        <v>0</v>
      </c>
      <c r="BA25" s="69">
        <f t="shared" si="19"/>
        <v>0</v>
      </c>
      <c r="BB25" s="71">
        <f t="shared" si="20"/>
        <v>0</v>
      </c>
      <c r="BC25" s="69">
        <f t="shared" si="5"/>
        <v>-30101</v>
      </c>
      <c r="BD25" s="72">
        <f t="shared" si="11"/>
      </c>
      <c r="BE25" s="73">
        <f t="shared" si="16"/>
        <v>0</v>
      </c>
      <c r="BF25" s="73">
        <f t="shared" si="17"/>
        <v>-30101</v>
      </c>
      <c r="BG25" s="73">
        <f t="shared" si="6"/>
        <v>-30101</v>
      </c>
      <c r="BH25" s="74">
        <f t="shared" si="18"/>
        <v>0</v>
      </c>
      <c r="BI25" s="73">
        <f t="shared" si="7"/>
        <v>0</v>
      </c>
      <c r="BJ25" s="72">
        <f t="shared" si="12"/>
      </c>
      <c r="BK25" s="72">
        <f t="shared" si="8"/>
        <v>-1000101</v>
      </c>
      <c r="BL25" s="72">
        <f t="shared" si="9"/>
        <v>-1000101</v>
      </c>
      <c r="BM25" s="75">
        <f t="shared" si="13"/>
      </c>
      <c r="BN25" s="72">
        <f t="shared" si="14"/>
      </c>
      <c r="BO25" s="76">
        <f t="shared" si="21"/>
        <v>0</v>
      </c>
      <c r="BP25" s="77"/>
      <c r="BR25" s="68">
        <f t="shared" si="15"/>
      </c>
      <c r="BS25" s="3"/>
      <c r="BT25" s="3"/>
    </row>
    <row r="26" spans="3:72" ht="33" customHeight="1">
      <c r="C26" s="89"/>
      <c r="D26" s="86"/>
      <c r="E26" s="87"/>
      <c r="F26" s="88"/>
      <c r="H26" s="96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9"/>
      <c r="AI26" s="109"/>
      <c r="AJ26" s="97"/>
      <c r="AU26" s="63">
        <f t="shared" si="0"/>
        <v>0</v>
      </c>
      <c r="AV26" s="63">
        <f t="shared" si="1"/>
        <v>0</v>
      </c>
      <c r="AW26" s="69">
        <f t="shared" si="2"/>
        <v>0</v>
      </c>
      <c r="AX26" s="70">
        <f t="shared" si="3"/>
        <v>0</v>
      </c>
      <c r="AY26" s="70">
        <f t="shared" si="10"/>
        <v>0</v>
      </c>
      <c r="AZ26" s="69">
        <f t="shared" si="4"/>
        <v>0</v>
      </c>
      <c r="BA26" s="69">
        <f t="shared" si="19"/>
        <v>0</v>
      </c>
      <c r="BB26" s="71">
        <f t="shared" si="20"/>
        <v>0</v>
      </c>
      <c r="BC26" s="69">
        <f t="shared" si="5"/>
        <v>-30101</v>
      </c>
      <c r="BD26" s="72">
        <f t="shared" si="11"/>
      </c>
      <c r="BE26" s="73">
        <f t="shared" si="16"/>
        <v>0</v>
      </c>
      <c r="BF26" s="73">
        <f t="shared" si="17"/>
        <v>-30101</v>
      </c>
      <c r="BG26" s="73">
        <f t="shared" si="6"/>
        <v>-30101</v>
      </c>
      <c r="BH26" s="74">
        <f t="shared" si="18"/>
        <v>0</v>
      </c>
      <c r="BI26" s="73">
        <f t="shared" si="7"/>
        <v>0</v>
      </c>
      <c r="BJ26" s="72">
        <f t="shared" si="12"/>
      </c>
      <c r="BK26" s="72">
        <f t="shared" si="8"/>
        <v>-1000101</v>
      </c>
      <c r="BL26" s="72">
        <f t="shared" si="9"/>
        <v>-1000101</v>
      </c>
      <c r="BM26" s="75">
        <f t="shared" si="13"/>
      </c>
      <c r="BN26" s="72">
        <f t="shared" si="14"/>
      </c>
      <c r="BO26" s="76">
        <f t="shared" si="21"/>
        <v>0</v>
      </c>
      <c r="BP26" s="77"/>
      <c r="BR26" s="68">
        <f t="shared" si="15"/>
      </c>
      <c r="BS26" s="3"/>
      <c r="BT26" s="3"/>
    </row>
    <row r="27" spans="3:72" ht="33" customHeight="1">
      <c r="C27" s="89"/>
      <c r="D27" s="86"/>
      <c r="E27" s="87"/>
      <c r="F27" s="88"/>
      <c r="H27" s="96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9"/>
      <c r="AI27" s="109"/>
      <c r="AJ27" s="97"/>
      <c r="AU27" s="63">
        <f t="shared" si="0"/>
        <v>0</v>
      </c>
      <c r="AV27" s="63">
        <f t="shared" si="1"/>
        <v>0</v>
      </c>
      <c r="AW27" s="69">
        <f t="shared" si="2"/>
        <v>0</v>
      </c>
      <c r="AX27" s="70">
        <f t="shared" si="3"/>
        <v>0</v>
      </c>
      <c r="AY27" s="70">
        <f t="shared" si="10"/>
        <v>0</v>
      </c>
      <c r="AZ27" s="69">
        <f t="shared" si="4"/>
        <v>0</v>
      </c>
      <c r="BA27" s="69">
        <f t="shared" si="19"/>
        <v>0</v>
      </c>
      <c r="BB27" s="71">
        <f t="shared" si="20"/>
        <v>0</v>
      </c>
      <c r="BC27" s="69">
        <f t="shared" si="5"/>
        <v>-30101</v>
      </c>
      <c r="BD27" s="72">
        <f t="shared" si="11"/>
      </c>
      <c r="BE27" s="73">
        <f t="shared" si="16"/>
        <v>0</v>
      </c>
      <c r="BF27" s="73">
        <f t="shared" si="17"/>
        <v>-30101</v>
      </c>
      <c r="BG27" s="73">
        <f t="shared" si="6"/>
        <v>-30101</v>
      </c>
      <c r="BH27" s="74">
        <f t="shared" si="18"/>
        <v>0</v>
      </c>
      <c r="BI27" s="73">
        <f t="shared" si="7"/>
        <v>0</v>
      </c>
      <c r="BJ27" s="72">
        <f t="shared" si="12"/>
      </c>
      <c r="BK27" s="72">
        <f t="shared" si="8"/>
        <v>-1000101</v>
      </c>
      <c r="BL27" s="72">
        <f t="shared" si="9"/>
        <v>-1000101</v>
      </c>
      <c r="BM27" s="75">
        <f t="shared" si="13"/>
      </c>
      <c r="BN27" s="72">
        <f t="shared" si="14"/>
      </c>
      <c r="BO27" s="76">
        <f t="shared" si="21"/>
        <v>0</v>
      </c>
      <c r="BP27" s="77"/>
      <c r="BR27" s="68">
        <f t="shared" si="15"/>
      </c>
      <c r="BS27" s="3"/>
      <c r="BT27" s="3"/>
    </row>
    <row r="28" spans="3:72" ht="33" customHeight="1">
      <c r="C28" s="89"/>
      <c r="D28" s="86"/>
      <c r="E28" s="87"/>
      <c r="F28" s="88"/>
      <c r="H28" s="96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9"/>
      <c r="AI28" s="109"/>
      <c r="AJ28" s="97"/>
      <c r="AU28" s="63">
        <f t="shared" si="0"/>
        <v>0</v>
      </c>
      <c r="AV28" s="63">
        <f t="shared" si="1"/>
        <v>0</v>
      </c>
      <c r="AW28" s="69">
        <f t="shared" si="2"/>
        <v>0</v>
      </c>
      <c r="AX28" s="70">
        <f t="shared" si="3"/>
        <v>0</v>
      </c>
      <c r="AY28" s="70">
        <f t="shared" si="10"/>
        <v>0</v>
      </c>
      <c r="AZ28" s="69">
        <f t="shared" si="4"/>
        <v>0</v>
      </c>
      <c r="BA28" s="69">
        <f t="shared" si="19"/>
        <v>0</v>
      </c>
      <c r="BB28" s="71">
        <f t="shared" si="20"/>
        <v>0</v>
      </c>
      <c r="BC28" s="69">
        <f t="shared" si="5"/>
        <v>-30101</v>
      </c>
      <c r="BD28" s="72">
        <f t="shared" si="11"/>
      </c>
      <c r="BE28" s="73">
        <f t="shared" si="16"/>
        <v>0</v>
      </c>
      <c r="BF28" s="73">
        <f t="shared" si="17"/>
        <v>-30101</v>
      </c>
      <c r="BG28" s="73">
        <f t="shared" si="6"/>
        <v>-30101</v>
      </c>
      <c r="BH28" s="74">
        <f t="shared" si="18"/>
        <v>0</v>
      </c>
      <c r="BI28" s="73">
        <f t="shared" si="7"/>
        <v>0</v>
      </c>
      <c r="BJ28" s="72">
        <f t="shared" si="12"/>
      </c>
      <c r="BK28" s="72">
        <f t="shared" si="8"/>
        <v>-1000101</v>
      </c>
      <c r="BL28" s="72">
        <f t="shared" si="9"/>
        <v>-1000101</v>
      </c>
      <c r="BM28" s="75">
        <f t="shared" si="13"/>
      </c>
      <c r="BN28" s="72">
        <f t="shared" si="14"/>
      </c>
      <c r="BO28" s="76">
        <f t="shared" si="21"/>
        <v>0</v>
      </c>
      <c r="BP28" s="77"/>
      <c r="BR28" s="68">
        <f t="shared" si="15"/>
      </c>
      <c r="BS28" s="3"/>
      <c r="BT28" s="3"/>
    </row>
    <row r="29" spans="3:72" ht="33" customHeight="1">
      <c r="C29" s="89"/>
      <c r="D29" s="86"/>
      <c r="E29" s="87"/>
      <c r="F29" s="88"/>
      <c r="H29" s="96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9"/>
      <c r="AI29" s="109"/>
      <c r="AJ29" s="97"/>
      <c r="AU29" s="63">
        <f t="shared" si="0"/>
        <v>0</v>
      </c>
      <c r="AV29" s="63">
        <f t="shared" si="1"/>
        <v>0</v>
      </c>
      <c r="AW29" s="69">
        <f t="shared" si="2"/>
        <v>0</v>
      </c>
      <c r="AX29" s="70">
        <f t="shared" si="3"/>
        <v>0</v>
      </c>
      <c r="AY29" s="70">
        <f t="shared" si="10"/>
        <v>0</v>
      </c>
      <c r="AZ29" s="69">
        <f t="shared" si="4"/>
        <v>0</v>
      </c>
      <c r="BA29" s="69">
        <f t="shared" si="19"/>
        <v>0</v>
      </c>
      <c r="BB29" s="71">
        <f t="shared" si="20"/>
        <v>0</v>
      </c>
      <c r="BC29" s="69">
        <f t="shared" si="5"/>
        <v>-30101</v>
      </c>
      <c r="BD29" s="72">
        <f t="shared" si="11"/>
      </c>
      <c r="BE29" s="73">
        <f t="shared" si="16"/>
        <v>0</v>
      </c>
      <c r="BF29" s="73">
        <f t="shared" si="17"/>
        <v>-30101</v>
      </c>
      <c r="BG29" s="73">
        <f t="shared" si="6"/>
        <v>-30101</v>
      </c>
      <c r="BH29" s="74">
        <f t="shared" si="18"/>
        <v>0</v>
      </c>
      <c r="BI29" s="73">
        <f t="shared" si="7"/>
        <v>0</v>
      </c>
      <c r="BJ29" s="72">
        <f t="shared" si="12"/>
      </c>
      <c r="BK29" s="72">
        <f t="shared" si="8"/>
        <v>-1000101</v>
      </c>
      <c r="BL29" s="72">
        <f t="shared" si="9"/>
        <v>-1000101</v>
      </c>
      <c r="BM29" s="75">
        <f t="shared" si="13"/>
      </c>
      <c r="BN29" s="72">
        <f t="shared" si="14"/>
      </c>
      <c r="BO29" s="76">
        <f t="shared" si="21"/>
        <v>0</v>
      </c>
      <c r="BP29" s="77"/>
      <c r="BR29" s="68">
        <f t="shared" si="15"/>
      </c>
      <c r="BS29" s="3"/>
      <c r="BT29" s="3"/>
    </row>
    <row r="30" spans="3:72" ht="33" customHeight="1">
      <c r="C30" s="89"/>
      <c r="D30" s="86"/>
      <c r="E30" s="87"/>
      <c r="F30" s="88"/>
      <c r="H30" s="96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9"/>
      <c r="AI30" s="109"/>
      <c r="AJ30" s="97"/>
      <c r="AU30" s="63">
        <f t="shared" si="0"/>
        <v>0</v>
      </c>
      <c r="AV30" s="63">
        <f t="shared" si="1"/>
        <v>0</v>
      </c>
      <c r="AW30" s="69">
        <f t="shared" si="2"/>
        <v>0</v>
      </c>
      <c r="AX30" s="70">
        <f t="shared" si="3"/>
        <v>0</v>
      </c>
      <c r="AY30" s="70">
        <f t="shared" si="10"/>
        <v>0</v>
      </c>
      <c r="AZ30" s="69">
        <f t="shared" si="4"/>
        <v>0</v>
      </c>
      <c r="BA30" s="69">
        <f t="shared" si="19"/>
        <v>0</v>
      </c>
      <c r="BB30" s="71">
        <f t="shared" si="20"/>
        <v>0</v>
      </c>
      <c r="BC30" s="69">
        <f t="shared" si="5"/>
        <v>-30101</v>
      </c>
      <c r="BD30" s="72">
        <f t="shared" si="11"/>
      </c>
      <c r="BE30" s="73">
        <f t="shared" si="16"/>
        <v>0</v>
      </c>
      <c r="BF30" s="73">
        <f t="shared" si="17"/>
        <v>-30101</v>
      </c>
      <c r="BG30" s="73">
        <f t="shared" si="6"/>
        <v>-30101</v>
      </c>
      <c r="BH30" s="74">
        <f t="shared" si="18"/>
        <v>0</v>
      </c>
      <c r="BI30" s="73">
        <f t="shared" si="7"/>
        <v>0</v>
      </c>
      <c r="BJ30" s="72">
        <f t="shared" si="12"/>
      </c>
      <c r="BK30" s="72">
        <f t="shared" si="8"/>
        <v>-1000101</v>
      </c>
      <c r="BL30" s="72">
        <f t="shared" si="9"/>
        <v>-1000101</v>
      </c>
      <c r="BM30" s="75">
        <f t="shared" si="13"/>
      </c>
      <c r="BN30" s="72">
        <f t="shared" si="14"/>
      </c>
      <c r="BO30" s="76">
        <f t="shared" si="21"/>
        <v>0</v>
      </c>
      <c r="BP30" s="77"/>
      <c r="BR30" s="68">
        <f t="shared" si="15"/>
      </c>
      <c r="BS30" s="3"/>
      <c r="BT30" s="3"/>
    </row>
    <row r="31" spans="3:72" ht="33" customHeight="1">
      <c r="C31" s="89"/>
      <c r="D31" s="86"/>
      <c r="E31" s="87"/>
      <c r="F31" s="88"/>
      <c r="H31" s="96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9"/>
      <c r="AI31" s="109"/>
      <c r="AJ31" s="97"/>
      <c r="AU31" s="63">
        <f t="shared" si="0"/>
        <v>0</v>
      </c>
      <c r="AV31" s="63">
        <f t="shared" si="1"/>
        <v>0</v>
      </c>
      <c r="AW31" s="69">
        <f t="shared" si="2"/>
        <v>0</v>
      </c>
      <c r="AX31" s="70">
        <f t="shared" si="3"/>
        <v>0</v>
      </c>
      <c r="AY31" s="70">
        <f t="shared" si="10"/>
        <v>0</v>
      </c>
      <c r="AZ31" s="69">
        <f t="shared" si="4"/>
        <v>0</v>
      </c>
      <c r="BA31" s="69">
        <f t="shared" si="19"/>
        <v>0</v>
      </c>
      <c r="BB31" s="71">
        <f t="shared" si="20"/>
        <v>0</v>
      </c>
      <c r="BC31" s="69">
        <f t="shared" si="5"/>
        <v>-30101</v>
      </c>
      <c r="BD31" s="72">
        <f t="shared" si="11"/>
      </c>
      <c r="BE31" s="73">
        <f t="shared" si="16"/>
        <v>0</v>
      </c>
      <c r="BF31" s="73">
        <f t="shared" si="17"/>
        <v>-30101</v>
      </c>
      <c r="BG31" s="73">
        <f t="shared" si="6"/>
        <v>-30101</v>
      </c>
      <c r="BH31" s="74">
        <f t="shared" si="18"/>
        <v>0</v>
      </c>
      <c r="BI31" s="73">
        <f t="shared" si="7"/>
        <v>0</v>
      </c>
      <c r="BJ31" s="72">
        <f t="shared" si="12"/>
      </c>
      <c r="BK31" s="72">
        <f t="shared" si="8"/>
        <v>-1000101</v>
      </c>
      <c r="BL31" s="72">
        <f t="shared" si="9"/>
        <v>-1000101</v>
      </c>
      <c r="BM31" s="75">
        <f t="shared" si="13"/>
      </c>
      <c r="BN31" s="72">
        <f t="shared" si="14"/>
      </c>
      <c r="BO31" s="76">
        <f t="shared" si="21"/>
        <v>0</v>
      </c>
      <c r="BP31" s="77"/>
      <c r="BR31" s="68">
        <f t="shared" si="15"/>
      </c>
      <c r="BS31" s="3"/>
      <c r="BT31" s="3"/>
    </row>
    <row r="32" spans="3:72" ht="33" customHeight="1">
      <c r="C32" s="89"/>
      <c r="D32" s="86"/>
      <c r="E32" s="87"/>
      <c r="F32" s="88"/>
      <c r="H32" s="96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9"/>
      <c r="AI32" s="109"/>
      <c r="AJ32" s="97"/>
      <c r="AU32" s="63">
        <f t="shared" si="0"/>
        <v>0</v>
      </c>
      <c r="AV32" s="63">
        <f t="shared" si="1"/>
        <v>0</v>
      </c>
      <c r="AW32" s="69">
        <f t="shared" si="2"/>
        <v>0</v>
      </c>
      <c r="AX32" s="70">
        <f t="shared" si="3"/>
        <v>0</v>
      </c>
      <c r="AY32" s="70">
        <f t="shared" si="10"/>
        <v>0</v>
      </c>
      <c r="AZ32" s="69">
        <f t="shared" si="4"/>
        <v>0</v>
      </c>
      <c r="BA32" s="69">
        <f t="shared" si="19"/>
        <v>0</v>
      </c>
      <c r="BB32" s="71">
        <f t="shared" si="20"/>
        <v>0</v>
      </c>
      <c r="BC32" s="69">
        <f t="shared" si="5"/>
        <v>-30101</v>
      </c>
      <c r="BD32" s="72">
        <f t="shared" si="11"/>
      </c>
      <c r="BE32" s="73">
        <f t="shared" si="16"/>
        <v>0</v>
      </c>
      <c r="BF32" s="73">
        <f t="shared" si="17"/>
        <v>-30101</v>
      </c>
      <c r="BG32" s="73">
        <f t="shared" si="6"/>
        <v>-30101</v>
      </c>
      <c r="BH32" s="74">
        <f t="shared" si="18"/>
        <v>0</v>
      </c>
      <c r="BI32" s="73">
        <f t="shared" si="7"/>
        <v>0</v>
      </c>
      <c r="BJ32" s="72">
        <f t="shared" si="12"/>
      </c>
      <c r="BK32" s="72">
        <f t="shared" si="8"/>
        <v>-1000101</v>
      </c>
      <c r="BL32" s="72">
        <f t="shared" si="9"/>
        <v>-1000101</v>
      </c>
      <c r="BM32" s="75">
        <f t="shared" si="13"/>
      </c>
      <c r="BN32" s="72">
        <f t="shared" si="14"/>
      </c>
      <c r="BO32" s="76">
        <f t="shared" si="21"/>
        <v>0</v>
      </c>
      <c r="BP32" s="77"/>
      <c r="BR32" s="68">
        <f t="shared" si="15"/>
      </c>
      <c r="BS32" s="3"/>
      <c r="BT32" s="3"/>
    </row>
    <row r="33" spans="3:72" ht="33" customHeight="1">
      <c r="C33" s="89"/>
      <c r="D33" s="86"/>
      <c r="E33" s="87"/>
      <c r="F33" s="88"/>
      <c r="H33" s="96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9"/>
      <c r="AI33" s="109"/>
      <c r="AJ33" s="97"/>
      <c r="AU33" s="63">
        <f t="shared" si="0"/>
        <v>0</v>
      </c>
      <c r="AV33" s="63">
        <f t="shared" si="1"/>
        <v>0</v>
      </c>
      <c r="AW33" s="69">
        <f t="shared" si="2"/>
        <v>0</v>
      </c>
      <c r="AX33" s="70">
        <f t="shared" si="3"/>
        <v>0</v>
      </c>
      <c r="AY33" s="70">
        <f t="shared" si="10"/>
        <v>0</v>
      </c>
      <c r="AZ33" s="69">
        <f t="shared" si="4"/>
        <v>0</v>
      </c>
      <c r="BA33" s="69">
        <f t="shared" si="19"/>
        <v>0</v>
      </c>
      <c r="BB33" s="71">
        <f t="shared" si="20"/>
        <v>0</v>
      </c>
      <c r="BC33" s="69">
        <f t="shared" si="5"/>
        <v>-30101</v>
      </c>
      <c r="BD33" s="72">
        <f t="shared" si="11"/>
      </c>
      <c r="BE33" s="73">
        <f t="shared" si="16"/>
        <v>0</v>
      </c>
      <c r="BF33" s="73">
        <f t="shared" si="17"/>
        <v>-30101</v>
      </c>
      <c r="BG33" s="73">
        <f t="shared" si="6"/>
        <v>-30101</v>
      </c>
      <c r="BH33" s="74">
        <f t="shared" si="18"/>
        <v>0</v>
      </c>
      <c r="BI33" s="73">
        <f t="shared" si="7"/>
        <v>0</v>
      </c>
      <c r="BJ33" s="72">
        <f t="shared" si="12"/>
      </c>
      <c r="BK33" s="72">
        <f t="shared" si="8"/>
        <v>-1000101</v>
      </c>
      <c r="BL33" s="72">
        <f t="shared" si="9"/>
        <v>-1000101</v>
      </c>
      <c r="BM33" s="75">
        <f t="shared" si="13"/>
      </c>
      <c r="BN33" s="72">
        <f t="shared" si="14"/>
      </c>
      <c r="BO33" s="76">
        <f t="shared" si="21"/>
        <v>0</v>
      </c>
      <c r="BP33" s="77"/>
      <c r="BR33" s="68">
        <f t="shared" si="15"/>
      </c>
      <c r="BS33" s="3"/>
      <c r="BT33" s="3"/>
    </row>
    <row r="34" spans="3:72" ht="33" customHeight="1">
      <c r="C34" s="89"/>
      <c r="D34" s="86"/>
      <c r="E34" s="87"/>
      <c r="F34" s="88"/>
      <c r="H34" s="96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9"/>
      <c r="AI34" s="109"/>
      <c r="AJ34" s="97"/>
      <c r="AU34" s="63">
        <f t="shared" si="0"/>
        <v>0</v>
      </c>
      <c r="AV34" s="63">
        <f t="shared" si="1"/>
        <v>0</v>
      </c>
      <c r="AW34" s="69">
        <f t="shared" si="2"/>
        <v>0</v>
      </c>
      <c r="AX34" s="70">
        <f t="shared" si="3"/>
        <v>0</v>
      </c>
      <c r="AY34" s="70">
        <f t="shared" si="10"/>
        <v>0</v>
      </c>
      <c r="AZ34" s="69">
        <f t="shared" si="4"/>
        <v>0</v>
      </c>
      <c r="BA34" s="69">
        <f t="shared" si="19"/>
        <v>0</v>
      </c>
      <c r="BB34" s="71">
        <f t="shared" si="20"/>
        <v>0</v>
      </c>
      <c r="BC34" s="69">
        <f t="shared" si="5"/>
        <v>-30101</v>
      </c>
      <c r="BD34" s="72">
        <f t="shared" si="11"/>
      </c>
      <c r="BE34" s="73">
        <f t="shared" si="16"/>
        <v>0</v>
      </c>
      <c r="BF34" s="73">
        <f t="shared" si="17"/>
        <v>-30101</v>
      </c>
      <c r="BG34" s="73">
        <f t="shared" si="6"/>
        <v>-30101</v>
      </c>
      <c r="BH34" s="74">
        <f t="shared" si="18"/>
        <v>0</v>
      </c>
      <c r="BI34" s="73">
        <f t="shared" si="7"/>
        <v>0</v>
      </c>
      <c r="BJ34" s="72">
        <f t="shared" si="12"/>
      </c>
      <c r="BK34" s="72">
        <f t="shared" si="8"/>
        <v>-1000101</v>
      </c>
      <c r="BL34" s="72">
        <f t="shared" si="9"/>
        <v>-1000101</v>
      </c>
      <c r="BM34" s="75">
        <f t="shared" si="13"/>
      </c>
      <c r="BN34" s="72">
        <f t="shared" si="14"/>
      </c>
      <c r="BO34" s="76">
        <f t="shared" si="21"/>
        <v>0</v>
      </c>
      <c r="BP34" s="77"/>
      <c r="BR34" s="68">
        <f t="shared" si="15"/>
      </c>
      <c r="BS34" s="3"/>
      <c r="BT34" s="3"/>
    </row>
    <row r="35" spans="3:72" ht="33" customHeight="1">
      <c r="C35" s="89"/>
      <c r="D35" s="86"/>
      <c r="E35" s="87"/>
      <c r="F35" s="88"/>
      <c r="H35" s="96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9"/>
      <c r="AI35" s="109"/>
      <c r="AJ35" s="97"/>
      <c r="AU35" s="63">
        <f t="shared" si="0"/>
        <v>0</v>
      </c>
      <c r="AV35" s="63">
        <f t="shared" si="1"/>
        <v>0</v>
      </c>
      <c r="AW35" s="69">
        <f t="shared" si="2"/>
        <v>0</v>
      </c>
      <c r="AX35" s="70">
        <f t="shared" si="3"/>
        <v>0</v>
      </c>
      <c r="AY35" s="70">
        <f t="shared" si="10"/>
        <v>0</v>
      </c>
      <c r="AZ35" s="69">
        <f t="shared" si="4"/>
        <v>0</v>
      </c>
      <c r="BA35" s="69">
        <f t="shared" si="19"/>
        <v>0</v>
      </c>
      <c r="BB35" s="71">
        <f t="shared" si="20"/>
        <v>0</v>
      </c>
      <c r="BC35" s="69">
        <f t="shared" si="5"/>
        <v>-30101</v>
      </c>
      <c r="BD35" s="72">
        <f t="shared" si="11"/>
      </c>
      <c r="BE35" s="73">
        <f t="shared" si="16"/>
        <v>0</v>
      </c>
      <c r="BF35" s="73">
        <f t="shared" si="17"/>
        <v>-30101</v>
      </c>
      <c r="BG35" s="73">
        <f t="shared" si="6"/>
        <v>-30101</v>
      </c>
      <c r="BH35" s="74">
        <f t="shared" si="18"/>
        <v>0</v>
      </c>
      <c r="BI35" s="73">
        <f t="shared" si="7"/>
        <v>0</v>
      </c>
      <c r="BJ35" s="72">
        <f t="shared" si="12"/>
      </c>
      <c r="BK35" s="72">
        <f t="shared" si="8"/>
        <v>-1000101</v>
      </c>
      <c r="BL35" s="72">
        <f t="shared" si="9"/>
        <v>-1000101</v>
      </c>
      <c r="BM35" s="75">
        <f t="shared" si="13"/>
      </c>
      <c r="BN35" s="72">
        <f t="shared" si="14"/>
      </c>
      <c r="BO35" s="76">
        <f t="shared" si="21"/>
        <v>0</v>
      </c>
      <c r="BP35" s="77"/>
      <c r="BR35" s="68">
        <f t="shared" si="15"/>
      </c>
      <c r="BS35" s="3"/>
      <c r="BT35" s="3"/>
    </row>
    <row r="36" spans="3:72" ht="33" customHeight="1">
      <c r="C36" s="89"/>
      <c r="D36" s="86"/>
      <c r="E36" s="87"/>
      <c r="F36" s="88"/>
      <c r="H36" s="96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9"/>
      <c r="AI36" s="109"/>
      <c r="AJ36" s="97"/>
      <c r="AU36" s="63">
        <f t="shared" si="0"/>
        <v>0</v>
      </c>
      <c r="AV36" s="63">
        <f t="shared" si="1"/>
        <v>0</v>
      </c>
      <c r="AW36" s="69">
        <f t="shared" si="2"/>
        <v>0</v>
      </c>
      <c r="AX36" s="70">
        <f t="shared" si="3"/>
        <v>0</v>
      </c>
      <c r="AY36" s="70">
        <f t="shared" si="10"/>
        <v>0</v>
      </c>
      <c r="AZ36" s="69">
        <f t="shared" si="4"/>
        <v>0</v>
      </c>
      <c r="BA36" s="69">
        <f t="shared" si="19"/>
        <v>0</v>
      </c>
      <c r="BB36" s="71">
        <f t="shared" si="20"/>
        <v>0</v>
      </c>
      <c r="BC36" s="69">
        <f t="shared" si="5"/>
        <v>-30101</v>
      </c>
      <c r="BD36" s="72">
        <f t="shared" si="11"/>
      </c>
      <c r="BE36" s="73">
        <f t="shared" si="16"/>
        <v>-30101</v>
      </c>
      <c r="BF36" s="73">
        <f t="shared" si="17"/>
        <v>-30101</v>
      </c>
      <c r="BG36" s="73">
        <f t="shared" si="6"/>
        <v>-30101</v>
      </c>
      <c r="BH36" s="74">
        <f t="shared" si="18"/>
        <v>30101</v>
      </c>
      <c r="BI36" s="73">
        <f t="shared" si="7"/>
        <v>30101</v>
      </c>
      <c r="BJ36" s="72">
        <f t="shared" si="12"/>
      </c>
      <c r="BK36" s="72">
        <f t="shared" si="8"/>
        <v>-1000101</v>
      </c>
      <c r="BL36" s="72">
        <f t="shared" si="9"/>
        <v>-1000101</v>
      </c>
      <c r="BM36" s="75">
        <f t="shared" si="13"/>
      </c>
      <c r="BN36" s="72">
        <f t="shared" si="14"/>
      </c>
      <c r="BO36" s="76">
        <f t="shared" si="21"/>
        <v>-30104040201</v>
      </c>
      <c r="BP36" s="77"/>
      <c r="BR36" s="68">
        <f t="shared" si="15"/>
      </c>
      <c r="BS36" s="3"/>
      <c r="BT36" s="3"/>
    </row>
    <row r="37" spans="3:72" ht="26.25" customHeight="1" hidden="1">
      <c r="C37" s="78" t="s">
        <v>10</v>
      </c>
      <c r="D37" s="79"/>
      <c r="E37" s="79"/>
      <c r="F37" s="80"/>
      <c r="H37" s="96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9"/>
      <c r="AI37" s="109"/>
      <c r="AJ37" s="97"/>
      <c r="AU37" s="69"/>
      <c r="AV37" s="69"/>
      <c r="AW37" s="69"/>
      <c r="AX37" s="69"/>
      <c r="AY37" s="69"/>
      <c r="AZ37" s="69"/>
      <c r="BA37" s="69"/>
      <c r="BB37" s="71"/>
      <c r="BC37" s="69"/>
      <c r="BD37" s="72"/>
      <c r="BE37" s="73"/>
      <c r="BF37" s="73"/>
      <c r="BG37" s="73"/>
      <c r="BH37" s="74"/>
      <c r="BI37" s="73"/>
      <c r="BJ37" s="72"/>
      <c r="BK37" s="72"/>
      <c r="BL37" s="72"/>
      <c r="BM37" s="75" t="s">
        <v>11</v>
      </c>
      <c r="BN37" s="72">
        <f>SUM(BN8:BN36)</f>
        <v>-2</v>
      </c>
      <c r="BO37" s="76"/>
      <c r="BP37" s="77"/>
      <c r="BR37" s="68" t="s">
        <v>10</v>
      </c>
      <c r="BS37" s="3"/>
      <c r="BT37" s="3"/>
    </row>
    <row r="38" spans="3:72" ht="26.25" customHeight="1" hidden="1">
      <c r="C38" s="50" t="s">
        <v>12</v>
      </c>
      <c r="D38" s="79"/>
      <c r="E38" s="79"/>
      <c r="F38" s="80"/>
      <c r="H38" s="96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9"/>
      <c r="AI38" s="109"/>
      <c r="AJ38" s="97"/>
      <c r="AU38" s="69"/>
      <c r="AV38" s="69"/>
      <c r="AW38" s="69"/>
      <c r="AX38" s="69"/>
      <c r="AY38" s="69"/>
      <c r="AZ38" s="69"/>
      <c r="BA38" s="69"/>
      <c r="BB38" s="71"/>
      <c r="BC38" s="69"/>
      <c r="BD38" s="72"/>
      <c r="BE38" s="73"/>
      <c r="BF38" s="73"/>
      <c r="BG38" s="73"/>
      <c r="BH38" s="74"/>
      <c r="BI38" s="73"/>
      <c r="BJ38" s="72"/>
      <c r="BK38" s="72"/>
      <c r="BL38" s="72"/>
      <c r="BM38" s="75" t="s">
        <v>13</v>
      </c>
      <c r="BN38" s="72">
        <f>ABS(ROUND(BN37/2,3))</f>
        <v>1</v>
      </c>
      <c r="BO38" s="76"/>
      <c r="BP38" s="77"/>
      <c r="BR38" s="81" t="s">
        <v>12</v>
      </c>
      <c r="BS38" s="3"/>
      <c r="BT38" s="3"/>
    </row>
    <row r="39" spans="8:72" ht="22.5" customHeight="1">
      <c r="H39" s="110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2"/>
      <c r="AI39" s="112"/>
      <c r="AJ39" s="113"/>
      <c r="AU39" s="6"/>
      <c r="AV39" s="6"/>
      <c r="AW39" s="7"/>
      <c r="AX39" s="6"/>
      <c r="AY39" s="6"/>
      <c r="AZ39" s="7"/>
      <c r="BA39" s="9"/>
      <c r="BB39" s="9"/>
      <c r="BC39" s="10"/>
      <c r="BD39" s="11"/>
      <c r="BE39" s="12"/>
      <c r="BF39" s="12"/>
      <c r="BG39" s="13"/>
      <c r="BH39" s="12"/>
      <c r="BI39" s="12"/>
      <c r="BJ39" s="11"/>
      <c r="BK39" s="5"/>
      <c r="BL39" s="5"/>
      <c r="BM39" s="11"/>
      <c r="BN39" s="11"/>
      <c r="BO39" s="14"/>
      <c r="BP39" s="15"/>
      <c r="BR39" s="2"/>
      <c r="BS39" s="3"/>
      <c r="BT39" s="3"/>
    </row>
    <row r="40" spans="47:72" ht="22.5" customHeight="1">
      <c r="AU40" s="6"/>
      <c r="AV40" s="6"/>
      <c r="AW40" s="7"/>
      <c r="AX40" s="6"/>
      <c r="AY40" s="6"/>
      <c r="AZ40" s="7"/>
      <c r="BA40" s="9"/>
      <c r="BB40" s="9"/>
      <c r="BC40" s="10"/>
      <c r="BD40" s="11"/>
      <c r="BE40" s="12"/>
      <c r="BF40" s="12"/>
      <c r="BG40" s="13"/>
      <c r="BH40" s="12"/>
      <c r="BI40" s="12"/>
      <c r="BJ40" s="11"/>
      <c r="BK40" s="5"/>
      <c r="BL40" s="5"/>
      <c r="BM40" s="11"/>
      <c r="BN40" s="11"/>
      <c r="BO40" s="14"/>
      <c r="BP40" s="15"/>
      <c r="BR40" s="2"/>
      <c r="BS40" s="3"/>
      <c r="BT40" s="3"/>
    </row>
    <row r="41" spans="41:66" ht="22.5" customHeight="1">
      <c r="AO41" s="6"/>
      <c r="AP41" s="6"/>
      <c r="AQ41" s="7"/>
      <c r="AR41" s="6"/>
      <c r="AS41" s="6"/>
      <c r="AT41" s="7"/>
      <c r="AU41" s="9"/>
      <c r="AV41" s="9"/>
      <c r="AW41" s="10"/>
      <c r="AX41" s="11"/>
      <c r="AY41" s="12"/>
      <c r="AZ41" s="12"/>
      <c r="BA41" s="13"/>
      <c r="BB41" s="12"/>
      <c r="BC41" s="12"/>
      <c r="BD41" s="11"/>
      <c r="BE41" s="5"/>
      <c r="BF41" s="5"/>
      <c r="BG41" s="11"/>
      <c r="BH41" s="11"/>
      <c r="BI41" s="14"/>
      <c r="BJ41" s="15"/>
      <c r="BL41" s="2"/>
      <c r="BM41" s="3"/>
      <c r="BN41" s="3"/>
    </row>
    <row r="42" spans="41:66" ht="22.5" customHeight="1">
      <c r="AO42" s="6"/>
      <c r="AP42" s="6"/>
      <c r="AQ42" s="7"/>
      <c r="AR42" s="6"/>
      <c r="AS42" s="6"/>
      <c r="AT42" s="7"/>
      <c r="AU42" s="9"/>
      <c r="AV42" s="9"/>
      <c r="AW42" s="10"/>
      <c r="AX42" s="11"/>
      <c r="AY42" s="12"/>
      <c r="AZ42" s="12"/>
      <c r="BA42" s="13"/>
      <c r="BB42" s="12"/>
      <c r="BC42" s="12"/>
      <c r="BD42" s="11"/>
      <c r="BE42" s="5"/>
      <c r="BF42" s="5"/>
      <c r="BG42" s="11"/>
      <c r="BH42" s="11"/>
      <c r="BI42" s="14"/>
      <c r="BJ42" s="15"/>
      <c r="BL42" s="2"/>
      <c r="BM42" s="3"/>
      <c r="BN42" s="3"/>
    </row>
    <row r="43" spans="41:66" ht="22.5" customHeight="1">
      <c r="AO43" s="6"/>
      <c r="AP43" s="6"/>
      <c r="AQ43" s="7"/>
      <c r="AR43" s="6"/>
      <c r="AS43" s="6"/>
      <c r="AT43" s="7"/>
      <c r="AU43" s="9"/>
      <c r="AV43" s="9"/>
      <c r="AW43" s="10"/>
      <c r="AX43" s="11"/>
      <c r="AY43" s="12"/>
      <c r="AZ43" s="12"/>
      <c r="BA43" s="13"/>
      <c r="BB43" s="12"/>
      <c r="BC43" s="12"/>
      <c r="BD43" s="11"/>
      <c r="BE43" s="5"/>
      <c r="BF43" s="5"/>
      <c r="BG43" s="11"/>
      <c r="BH43" s="11"/>
      <c r="BI43" s="14"/>
      <c r="BJ43" s="15"/>
      <c r="BL43" s="2"/>
      <c r="BM43" s="3"/>
      <c r="BN43" s="3"/>
    </row>
    <row r="47" spans="39:41" ht="22.5" customHeight="1">
      <c r="AM47" s="8">
        <v>5</v>
      </c>
      <c r="AN47" s="82">
        <f>D8</f>
        <v>30101</v>
      </c>
      <c r="AO47" s="82">
        <f>E8</f>
        <v>1000101</v>
      </c>
    </row>
    <row r="48" spans="39:41" ht="22.5" customHeight="1">
      <c r="AM48" s="8">
        <v>6</v>
      </c>
      <c r="AN48" s="82">
        <f>D9</f>
        <v>30101</v>
      </c>
      <c r="AO48" s="82">
        <f>E9</f>
        <v>1000102</v>
      </c>
    </row>
    <row r="49" spans="39:41" ht="22.5" customHeight="1">
      <c r="AM49" s="8">
        <v>7</v>
      </c>
      <c r="AN49" s="83">
        <f>IF(D10="",$D$8,D10)</f>
        <v>30099</v>
      </c>
      <c r="AO49" s="83">
        <f>IF(E10="",$E$8,E10)</f>
        <v>1000101</v>
      </c>
    </row>
    <row r="50" spans="39:41" ht="22.5" customHeight="1">
      <c r="AM50" s="8">
        <v>8</v>
      </c>
      <c r="AN50" s="83">
        <f aca="true" t="shared" si="22" ref="AN50:AN75">IF(D11="",$D$8,D11)</f>
        <v>30101</v>
      </c>
      <c r="AO50" s="83">
        <f aca="true" t="shared" si="23" ref="AO50:AO75">IF(E11="",$E$8,E11)</f>
        <v>1000101</v>
      </c>
    </row>
    <row r="51" spans="39:41" ht="22.5" customHeight="1">
      <c r="AM51" s="8">
        <v>9</v>
      </c>
      <c r="AN51" s="83">
        <f t="shared" si="22"/>
        <v>30101</v>
      </c>
      <c r="AO51" s="83">
        <f t="shared" si="23"/>
        <v>1000101</v>
      </c>
    </row>
    <row r="52" spans="39:41" ht="22.5" customHeight="1">
      <c r="AM52" s="8">
        <v>10</v>
      </c>
      <c r="AN52" s="83">
        <f t="shared" si="22"/>
        <v>30101</v>
      </c>
      <c r="AO52" s="83">
        <f t="shared" si="23"/>
        <v>1000101</v>
      </c>
    </row>
    <row r="53" spans="39:41" ht="22.5" customHeight="1">
      <c r="AM53" s="8">
        <v>11</v>
      </c>
      <c r="AN53" s="83">
        <f t="shared" si="22"/>
        <v>30101</v>
      </c>
      <c r="AO53" s="83">
        <f t="shared" si="23"/>
        <v>1000101</v>
      </c>
    </row>
    <row r="54" spans="39:41" ht="22.5" customHeight="1">
      <c r="AM54" s="8">
        <v>12</v>
      </c>
      <c r="AN54" s="83">
        <f t="shared" si="22"/>
        <v>30101</v>
      </c>
      <c r="AO54" s="83">
        <f t="shared" si="23"/>
        <v>1000101</v>
      </c>
    </row>
    <row r="55" spans="39:41" ht="22.5" customHeight="1">
      <c r="AM55" s="8">
        <v>13</v>
      </c>
      <c r="AN55" s="83">
        <f t="shared" si="22"/>
        <v>30101</v>
      </c>
      <c r="AO55" s="83">
        <f t="shared" si="23"/>
        <v>1000101</v>
      </c>
    </row>
    <row r="56" spans="39:41" ht="22.5" customHeight="1">
      <c r="AM56" s="8">
        <v>14</v>
      </c>
      <c r="AN56" s="83">
        <f t="shared" si="22"/>
        <v>30101</v>
      </c>
      <c r="AO56" s="83">
        <f t="shared" si="23"/>
        <v>1000101</v>
      </c>
    </row>
    <row r="57" spans="39:41" ht="22.5" customHeight="1">
      <c r="AM57" s="8">
        <v>15</v>
      </c>
      <c r="AN57" s="83">
        <f t="shared" si="22"/>
        <v>30101</v>
      </c>
      <c r="AO57" s="83">
        <f t="shared" si="23"/>
        <v>1000101</v>
      </c>
    </row>
    <row r="58" spans="39:41" ht="22.5" customHeight="1">
      <c r="AM58" s="8">
        <v>16</v>
      </c>
      <c r="AN58" s="83">
        <f t="shared" si="22"/>
        <v>30101</v>
      </c>
      <c r="AO58" s="83">
        <f t="shared" si="23"/>
        <v>1000101</v>
      </c>
    </row>
    <row r="59" spans="39:41" ht="22.5" customHeight="1">
      <c r="AM59" s="8">
        <v>17</v>
      </c>
      <c r="AN59" s="83">
        <f t="shared" si="22"/>
        <v>30101</v>
      </c>
      <c r="AO59" s="83">
        <f t="shared" si="23"/>
        <v>1000101</v>
      </c>
    </row>
    <row r="60" spans="39:41" ht="22.5" customHeight="1">
      <c r="AM60" s="8">
        <v>18</v>
      </c>
      <c r="AN60" s="83">
        <f t="shared" si="22"/>
        <v>30101</v>
      </c>
      <c r="AO60" s="83">
        <f t="shared" si="23"/>
        <v>1000101</v>
      </c>
    </row>
    <row r="61" spans="39:41" ht="22.5" customHeight="1">
      <c r="AM61" s="8">
        <v>19</v>
      </c>
      <c r="AN61" s="83">
        <f t="shared" si="22"/>
        <v>30101</v>
      </c>
      <c r="AO61" s="83">
        <f t="shared" si="23"/>
        <v>1000101</v>
      </c>
    </row>
    <row r="62" spans="39:41" ht="22.5" customHeight="1">
      <c r="AM62" s="8">
        <v>20</v>
      </c>
      <c r="AN62" s="83">
        <f t="shared" si="22"/>
        <v>30101</v>
      </c>
      <c r="AO62" s="83">
        <f t="shared" si="23"/>
        <v>1000101</v>
      </c>
    </row>
    <row r="63" spans="39:41" ht="22.5" customHeight="1">
      <c r="AM63" s="8">
        <v>21</v>
      </c>
      <c r="AN63" s="83">
        <f t="shared" si="22"/>
        <v>30101</v>
      </c>
      <c r="AO63" s="83">
        <f t="shared" si="23"/>
        <v>1000101</v>
      </c>
    </row>
    <row r="64" spans="39:41" ht="22.5" customHeight="1">
      <c r="AM64" s="8">
        <v>22</v>
      </c>
      <c r="AN64" s="83">
        <f t="shared" si="22"/>
        <v>30101</v>
      </c>
      <c r="AO64" s="83">
        <f t="shared" si="23"/>
        <v>1000101</v>
      </c>
    </row>
    <row r="65" spans="39:41" ht="22.5" customHeight="1">
      <c r="AM65" s="8">
        <v>23</v>
      </c>
      <c r="AN65" s="83">
        <f t="shared" si="22"/>
        <v>30101</v>
      </c>
      <c r="AO65" s="83">
        <f t="shared" si="23"/>
        <v>1000101</v>
      </c>
    </row>
    <row r="66" spans="39:41" ht="22.5" customHeight="1">
      <c r="AM66" s="8">
        <v>24</v>
      </c>
      <c r="AN66" s="83">
        <f t="shared" si="22"/>
        <v>30101</v>
      </c>
      <c r="AO66" s="83">
        <f t="shared" si="23"/>
        <v>1000101</v>
      </c>
    </row>
    <row r="67" spans="39:41" ht="22.5" customHeight="1">
      <c r="AM67" s="8">
        <v>25</v>
      </c>
      <c r="AN67" s="83">
        <f t="shared" si="22"/>
        <v>30101</v>
      </c>
      <c r="AO67" s="83">
        <f t="shared" si="23"/>
        <v>1000101</v>
      </c>
    </row>
    <row r="68" spans="39:41" ht="22.5" customHeight="1">
      <c r="AM68" s="8">
        <v>26</v>
      </c>
      <c r="AN68" s="83">
        <f t="shared" si="22"/>
        <v>30101</v>
      </c>
      <c r="AO68" s="83">
        <f t="shared" si="23"/>
        <v>1000101</v>
      </c>
    </row>
    <row r="69" spans="39:41" ht="22.5" customHeight="1">
      <c r="AM69" s="8">
        <v>27</v>
      </c>
      <c r="AN69" s="83">
        <f t="shared" si="22"/>
        <v>30101</v>
      </c>
      <c r="AO69" s="83">
        <f t="shared" si="23"/>
        <v>1000101</v>
      </c>
    </row>
    <row r="70" spans="39:41" ht="22.5" customHeight="1">
      <c r="AM70" s="8">
        <v>28</v>
      </c>
      <c r="AN70" s="83">
        <f t="shared" si="22"/>
        <v>30101</v>
      </c>
      <c r="AO70" s="83">
        <f t="shared" si="23"/>
        <v>1000101</v>
      </c>
    </row>
    <row r="71" spans="39:41" ht="22.5" customHeight="1">
      <c r="AM71" s="8">
        <v>29</v>
      </c>
      <c r="AN71" s="83">
        <f t="shared" si="22"/>
        <v>30101</v>
      </c>
      <c r="AO71" s="83">
        <f t="shared" si="23"/>
        <v>1000101</v>
      </c>
    </row>
    <row r="72" spans="39:41" ht="22.5" customHeight="1">
      <c r="AM72" s="8">
        <v>30</v>
      </c>
      <c r="AN72" s="83">
        <f t="shared" si="22"/>
        <v>30101</v>
      </c>
      <c r="AO72" s="83">
        <f t="shared" si="23"/>
        <v>1000101</v>
      </c>
    </row>
    <row r="73" spans="39:41" ht="22.5" customHeight="1">
      <c r="AM73" s="8">
        <v>31</v>
      </c>
      <c r="AN73" s="83">
        <f t="shared" si="22"/>
        <v>30101</v>
      </c>
      <c r="AO73" s="83">
        <f t="shared" si="23"/>
        <v>1000101</v>
      </c>
    </row>
    <row r="74" spans="39:41" ht="22.5" customHeight="1">
      <c r="AM74" s="8">
        <v>32</v>
      </c>
      <c r="AN74" s="83">
        <f t="shared" si="22"/>
        <v>30101</v>
      </c>
      <c r="AO74" s="83">
        <f t="shared" si="23"/>
        <v>1000101</v>
      </c>
    </row>
    <row r="75" spans="39:41" ht="22.5" customHeight="1">
      <c r="AM75" s="8">
        <v>33</v>
      </c>
      <c r="AN75" s="83">
        <f t="shared" si="22"/>
        <v>30101</v>
      </c>
      <c r="AO75" s="83">
        <f t="shared" si="23"/>
        <v>1000101</v>
      </c>
    </row>
    <row r="76" spans="40:41" ht="22.5" customHeight="1">
      <c r="AN76" s="83">
        <f>IF(D37="",$D$8,D37)</f>
        <v>30101</v>
      </c>
      <c r="AO76" s="83">
        <f>IF(E37="",$E$8,E37)</f>
        <v>1000101</v>
      </c>
    </row>
    <row r="77" spans="40:41" ht="22.5" customHeight="1">
      <c r="AN77" s="84"/>
      <c r="AO77" s="84"/>
    </row>
    <row r="78" spans="39:42" ht="22.5" customHeight="1">
      <c r="AM78" s="115"/>
      <c r="AN78" s="116">
        <f>AN80+AM85</f>
        <v>30101</v>
      </c>
      <c r="AO78" s="116">
        <f>AO80+AP85</f>
        <v>1000103</v>
      </c>
      <c r="AP78" s="117"/>
    </row>
    <row r="79" spans="39:42" ht="22.5" customHeight="1">
      <c r="AM79" s="115"/>
      <c r="AN79" s="117"/>
      <c r="AO79" s="117"/>
      <c r="AP79" s="117"/>
    </row>
    <row r="80" spans="39:42" ht="22.5" customHeight="1">
      <c r="AM80" s="115"/>
      <c r="AN80" s="118">
        <f>MIN(AN43:AN76)</f>
        <v>30099</v>
      </c>
      <c r="AO80" s="118">
        <f>MIN(AO43:AO76)</f>
        <v>1000101</v>
      </c>
      <c r="AP80" s="115" t="s">
        <v>28</v>
      </c>
    </row>
    <row r="81" spans="39:42" ht="22.5" customHeight="1">
      <c r="AM81" s="115"/>
      <c r="AN81" s="119"/>
      <c r="AO81" s="119"/>
      <c r="AP81" s="115"/>
    </row>
    <row r="82" spans="39:42" ht="22.5" customHeight="1">
      <c r="AM82" s="115"/>
      <c r="AN82" s="118">
        <f>MAX(AN43:AN76)</f>
        <v>30101</v>
      </c>
      <c r="AO82" s="118">
        <f>MAX(AO43:AO76)</f>
        <v>1000102</v>
      </c>
      <c r="AP82" s="115" t="s">
        <v>29</v>
      </c>
    </row>
    <row r="83" spans="39:42" ht="22.5" customHeight="1">
      <c r="AM83" s="119" t="s">
        <v>30</v>
      </c>
      <c r="AN83" s="115"/>
      <c r="AO83" s="115"/>
      <c r="AP83" s="119" t="s">
        <v>30</v>
      </c>
    </row>
    <row r="84" spans="39:42" ht="22.5" customHeight="1">
      <c r="AM84" s="118">
        <f>(SQRT(AN82-AN80))^2</f>
        <v>2.0000000000000004</v>
      </c>
      <c r="AN84" s="115"/>
      <c r="AO84" s="115"/>
      <c r="AP84" s="118">
        <f>(SQRT(AO82-AO80))^2</f>
        <v>1</v>
      </c>
    </row>
    <row r="85" spans="39:42" ht="22.5" customHeight="1">
      <c r="AM85" s="118">
        <f>MAX(AM84,AP84)</f>
        <v>2.0000000000000004</v>
      </c>
      <c r="AN85" s="115"/>
      <c r="AO85" s="115"/>
      <c r="AP85" s="118">
        <f>MAX(AM84,AP84)</f>
        <v>2.0000000000000004</v>
      </c>
    </row>
  </sheetData>
  <sheetProtection/>
  <mergeCells count="1">
    <mergeCell ref="I3:AI3"/>
  </mergeCells>
  <printOptions/>
  <pageMargins left="0.76" right="0.21" top="0.7874015748031497" bottom="0.3937007874015748" header="0" footer="0"/>
  <pageSetup blackAndWhite="1" horizontalDpi="360" verticalDpi="360" orientation="portrait" paperSize="9" scale="71" r:id="rId4"/>
  <colBreaks count="1" manualBreakCount="1">
    <brk id="7" min="1" max="3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2004-07-19T09:52:33Z</cp:lastPrinted>
  <dcterms:created xsi:type="dcterms:W3CDTF">1999-05-02T05:44:57Z</dcterms:created>
  <dcterms:modified xsi:type="dcterms:W3CDTF">2005-12-12T13:29:07Z</dcterms:modified>
  <cp:category/>
  <cp:version/>
  <cp:contentType/>
  <cp:contentStatus/>
</cp:coreProperties>
</file>